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540" activeTab="1"/>
  </bookViews>
  <sheets>
    <sheet name="1-3月" sheetId="1" r:id="rId1"/>
    <sheet name="4-6月" sheetId="2" r:id="rId2"/>
  </sheets>
  <calcPr calcId="152511"/>
</workbook>
</file>

<file path=xl/calcChain.xml><?xml version="1.0" encoding="utf-8"?>
<calcChain xmlns="http://schemas.openxmlformats.org/spreadsheetml/2006/main">
  <c r="AE13" i="2" l="1"/>
  <c r="AF13" i="2" s="1"/>
  <c r="AH13" i="2" s="1"/>
  <c r="AI13" i="2" s="1"/>
  <c r="AH12" i="2"/>
  <c r="AI12" i="2" s="1"/>
  <c r="AF12" i="2"/>
  <c r="AE12" i="2"/>
  <c r="AE11" i="2"/>
  <c r="AF11" i="2" s="1"/>
  <c r="AH11" i="2" s="1"/>
  <c r="AI11" i="2" s="1"/>
  <c r="AE10" i="2"/>
  <c r="AC10" i="2"/>
  <c r="AD10" i="2" s="1"/>
  <c r="AF10" i="2" s="1"/>
  <c r="AH10" i="2" s="1"/>
  <c r="AI10" i="2" s="1"/>
  <c r="M10" i="2"/>
  <c r="AE9" i="2"/>
  <c r="AF9" i="2" s="1"/>
  <c r="AH9" i="2" s="1"/>
  <c r="AI9" i="2" s="1"/>
  <c r="AE8" i="2"/>
  <c r="AF8" i="2" s="1"/>
  <c r="AH8" i="2" s="1"/>
  <c r="AI8" i="2" s="1"/>
  <c r="AE7" i="2"/>
  <c r="AC7" i="2"/>
  <c r="M7" i="2"/>
  <c r="AD7" i="2" s="1"/>
  <c r="AF7" i="2" s="1"/>
  <c r="AH7" i="2" s="1"/>
  <c r="AI7" i="2" s="1"/>
  <c r="AH6" i="2"/>
  <c r="AI6" i="2" s="1"/>
  <c r="AF6" i="2"/>
  <c r="AE6" i="2"/>
  <c r="AE5" i="2"/>
  <c r="AF5" i="2" s="1"/>
  <c r="AH5" i="2" s="1"/>
  <c r="AI5" i="2" s="1"/>
  <c r="AE4" i="2"/>
  <c r="AF4" i="2" s="1"/>
  <c r="AH4" i="2" s="1"/>
  <c r="AI4" i="2" s="1"/>
  <c r="AH3" i="2"/>
  <c r="AI3" i="2" s="1"/>
  <c r="AF3" i="2"/>
  <c r="AE3" i="2"/>
  <c r="AP13" i="1"/>
  <c r="AR13" i="1" s="1"/>
  <c r="AT13" i="1" s="1"/>
  <c r="AU13" i="1" s="1"/>
  <c r="AP12" i="1"/>
  <c r="AR12" i="1" s="1"/>
  <c r="AT12" i="1" s="1"/>
  <c r="AU12" i="1" s="1"/>
  <c r="AT11" i="1"/>
  <c r="AU11" i="1" s="1"/>
  <c r="AR11" i="1"/>
  <c r="AP11" i="1"/>
  <c r="AP10" i="1"/>
  <c r="AR10" i="1" s="1"/>
  <c r="AT10" i="1" s="1"/>
  <c r="AU10" i="1" s="1"/>
  <c r="AP9" i="1"/>
  <c r="AR9" i="1" s="1"/>
  <c r="AT9" i="1" s="1"/>
  <c r="AU9" i="1" s="1"/>
  <c r="AT8" i="1"/>
  <c r="AU8" i="1" s="1"/>
  <c r="AR8" i="1"/>
  <c r="AP8" i="1"/>
  <c r="AO7" i="1"/>
  <c r="AR7" i="1" s="1"/>
  <c r="AT7" i="1" s="1"/>
  <c r="AU7" i="1" s="1"/>
  <c r="AM7" i="1"/>
  <c r="AC7" i="1"/>
  <c r="AP6" i="1"/>
  <c r="AR6" i="1" s="1"/>
  <c r="AT6" i="1" s="1"/>
  <c r="AU6" i="1" s="1"/>
  <c r="AP5" i="1"/>
  <c r="AR5" i="1" s="1"/>
  <c r="AT5" i="1" s="1"/>
  <c r="AU5" i="1" s="1"/>
  <c r="AT4" i="1"/>
  <c r="AU4" i="1" s="1"/>
  <c r="AR4" i="1"/>
  <c r="AP4" i="1"/>
  <c r="AP3" i="1"/>
  <c r="AR3" i="1" s="1"/>
  <c r="AT3" i="1" s="1"/>
  <c r="AU3" i="1" s="1"/>
</calcChain>
</file>

<file path=xl/sharedStrings.xml><?xml version="1.0" encoding="utf-8"?>
<sst xmlns="http://schemas.openxmlformats.org/spreadsheetml/2006/main" count="364" uniqueCount="254">
  <si>
    <t>鄂尔多斯市达拉特旗公共资源交易中心2020年1—3月份党费核定表</t>
  </si>
  <si>
    <t>人员编码</t>
  </si>
  <si>
    <t>姓名</t>
  </si>
  <si>
    <t>身份证</t>
  </si>
  <si>
    <t>工作性津贴</t>
  </si>
  <si>
    <t>生活性补贴</t>
  </si>
  <si>
    <t>警衔津贴</t>
  </si>
  <si>
    <t>住房补贴</t>
  </si>
  <si>
    <t>取暖费补贴</t>
  </si>
  <si>
    <t>劳动模范荣誉津贴</t>
  </si>
  <si>
    <t>特岗津贴</t>
  </si>
  <si>
    <t>卫生费</t>
  </si>
  <si>
    <t>艰边补</t>
  </si>
  <si>
    <t>公务用车补贴</t>
  </si>
  <si>
    <t>乡镇补贴</t>
  </si>
  <si>
    <t>遗属生活费</t>
  </si>
  <si>
    <t>计入基金补贴07年</t>
  </si>
  <si>
    <t>职务岗位工资</t>
  </si>
  <si>
    <t>薪级工资</t>
  </si>
  <si>
    <t>工资提高部分</t>
  </si>
  <si>
    <t>教护龄津贴</t>
  </si>
  <si>
    <t>政府特殊津贴</t>
  </si>
  <si>
    <t>计入基金补贴12年</t>
  </si>
  <si>
    <t>补发工资应发额</t>
  </si>
  <si>
    <t>技术等级工资</t>
  </si>
  <si>
    <t>职务工资</t>
  </si>
  <si>
    <t>级别工资</t>
  </si>
  <si>
    <t>职称工资</t>
  </si>
  <si>
    <t>补发工资</t>
  </si>
  <si>
    <t>应发项</t>
  </si>
  <si>
    <t>单位扣款</t>
  </si>
  <si>
    <t>单位代扣小计</t>
  </si>
  <si>
    <t>扣住房公积金</t>
  </si>
  <si>
    <t>扣医疗保险</t>
  </si>
  <si>
    <t>扣失业保险</t>
  </si>
  <si>
    <t>扣养老保险</t>
  </si>
  <si>
    <t>职业年金</t>
  </si>
  <si>
    <t>临时性补贴</t>
  </si>
  <si>
    <t>扣所得税</t>
  </si>
  <si>
    <t>扣发小计</t>
  </si>
  <si>
    <t>应纳税所得额</t>
  </si>
  <si>
    <t>实发工资</t>
  </si>
  <si>
    <t>减住房、供暖、艰边、卫生、交通</t>
  </si>
  <si>
    <t>税费</t>
  </si>
  <si>
    <t>党费缴费基数</t>
  </si>
  <si>
    <t>基数</t>
  </si>
  <si>
    <t>每月党费</t>
  </si>
  <si>
    <t>董道成</t>
  </si>
  <si>
    <t>152722198110080011</t>
  </si>
  <si>
    <t>高亮</t>
  </si>
  <si>
    <t>152722198101202451</t>
  </si>
  <si>
    <t>李翠梅</t>
  </si>
  <si>
    <t>152722198007176728</t>
  </si>
  <si>
    <t>刘超</t>
  </si>
  <si>
    <t>152722198612220010</t>
  </si>
  <si>
    <t>刘璇</t>
  </si>
  <si>
    <t>石瑞强</t>
  </si>
  <si>
    <t>152722197909152739</t>
  </si>
  <si>
    <t>王志刚</t>
  </si>
  <si>
    <t>152722197602140039</t>
  </si>
  <si>
    <t>武波</t>
  </si>
  <si>
    <t>152722198706141217</t>
  </si>
  <si>
    <t>徐劲超</t>
  </si>
  <si>
    <t>152722198802037030</t>
  </si>
  <si>
    <t>徐林</t>
  </si>
  <si>
    <t>152722197212112737</t>
  </si>
  <si>
    <t>张卫军</t>
  </si>
  <si>
    <t>152722197606136416</t>
  </si>
  <si>
    <t>鄂尔多斯市达拉特旗公共资源交易中心2020年4—6月份党费核定表</t>
  </si>
  <si>
    <t>序号</t>
  </si>
  <si>
    <t>艰苦补贴</t>
  </si>
  <si>
    <t>基础性绩效工资</t>
  </si>
  <si>
    <t>奖励性绩效工资</t>
  </si>
  <si>
    <t>绩效工资</t>
  </si>
  <si>
    <t>取暖补贴</t>
  </si>
  <si>
    <t>工资总额</t>
  </si>
  <si>
    <t>养老保险基数</t>
  </si>
  <si>
    <t>新养老保险补贴</t>
  </si>
  <si>
    <t>新职业年金补贴</t>
  </si>
  <si>
    <t>医疗保险补贴</t>
  </si>
  <si>
    <t>失业保险补贴</t>
  </si>
  <si>
    <t>公积金补贴</t>
  </si>
  <si>
    <t>十三月工资</t>
  </si>
  <si>
    <t>补贴总计</t>
  </si>
  <si>
    <t>新养老保险</t>
  </si>
  <si>
    <t>新职业年金</t>
  </si>
  <si>
    <t>医疗保险</t>
  </si>
  <si>
    <t>失业保险</t>
  </si>
  <si>
    <t>住房公积金</t>
  </si>
  <si>
    <t>所得税</t>
  </si>
  <si>
    <t>减住房、供暖、艰边、</t>
  </si>
  <si>
    <t>1640</t>
  </si>
  <si>
    <t>0</t>
  </si>
  <si>
    <t>1200</t>
  </si>
  <si>
    <t>185</t>
  </si>
  <si>
    <t>1653</t>
  </si>
  <si>
    <t>400</t>
  </si>
  <si>
    <t>150</t>
  </si>
  <si>
    <t>5228</t>
  </si>
  <si>
    <t>5979</t>
  </si>
  <si>
    <t>956.64</t>
  </si>
  <si>
    <t>478.32</t>
  </si>
  <si>
    <t>514.19</t>
  </si>
  <si>
    <t>29.9</t>
  </si>
  <si>
    <t>717.48</t>
  </si>
  <si>
    <t>2218.21</t>
  </si>
  <si>
    <t>7446.21</t>
  </si>
  <si>
    <t>1434.96</t>
  </si>
  <si>
    <t>239.16</t>
  </si>
  <si>
    <t>633.77</t>
  </si>
  <si>
    <t>59.8</t>
  </si>
  <si>
    <t>1076.22</t>
  </si>
  <si>
    <t>3443.91</t>
  </si>
  <si>
    <t>4002.3</t>
  </si>
  <si>
    <t>2200</t>
  </si>
  <si>
    <t>986</t>
  </si>
  <si>
    <t>235</t>
  </si>
  <si>
    <t>1825</t>
  </si>
  <si>
    <t>5796</t>
  </si>
  <si>
    <t>6656</t>
  </si>
  <si>
    <t>1064.96</t>
  </si>
  <si>
    <t>532.48</t>
  </si>
  <si>
    <t>572.42</t>
  </si>
  <si>
    <t>33.28</t>
  </si>
  <si>
    <t>798.72</t>
  </si>
  <si>
    <t>2469.38</t>
  </si>
  <si>
    <t>8265.38</t>
  </si>
  <si>
    <t>1597.44</t>
  </si>
  <si>
    <t>266.24</t>
  </si>
  <si>
    <t>705.54</t>
  </si>
  <si>
    <t>66.56</t>
  </si>
  <si>
    <t>1198.08</t>
  </si>
  <si>
    <t>3833.86</t>
  </si>
  <si>
    <t>4431.52</t>
  </si>
  <si>
    <t>5</t>
  </si>
  <si>
    <t>1810</t>
  </si>
  <si>
    <t>5546</t>
  </si>
  <si>
    <t>6527</t>
  </si>
  <si>
    <t>1044.32</t>
  </si>
  <si>
    <t>522.16</t>
  </si>
  <si>
    <t>561.32</t>
  </si>
  <si>
    <t>32.64</t>
  </si>
  <si>
    <t>783.24</t>
  </si>
  <si>
    <t>2421.52</t>
  </si>
  <si>
    <t>7967.52</t>
  </si>
  <si>
    <t>1566.48</t>
  </si>
  <si>
    <t>261.08</t>
  </si>
  <si>
    <t>691.86</t>
  </si>
  <si>
    <t>65.28</t>
  </si>
  <si>
    <t>1174.86</t>
  </si>
  <si>
    <t>3759.56</t>
  </si>
  <si>
    <t>1840</t>
  </si>
  <si>
    <t>1686</t>
  </si>
  <si>
    <t>5297</t>
  </si>
  <si>
    <t>6128</t>
  </si>
  <si>
    <t>980.48</t>
  </si>
  <si>
    <t>490.24</t>
  </si>
  <si>
    <t>527.01</t>
  </si>
  <si>
    <t>30.64</t>
  </si>
  <si>
    <t>735.36</t>
  </si>
  <si>
    <t>2273.49</t>
  </si>
  <si>
    <t>7570.49</t>
  </si>
  <si>
    <t>1470.72</t>
  </si>
  <si>
    <t>245.12</t>
  </si>
  <si>
    <t>649.57</t>
  </si>
  <si>
    <t>61.28</t>
  </si>
  <si>
    <t>1103.04</t>
  </si>
  <si>
    <t>3529.73</t>
  </si>
  <si>
    <t>4040.76</t>
  </si>
  <si>
    <t>1620</t>
  </si>
  <si>
    <t>1648</t>
  </si>
  <si>
    <t>4989</t>
  </si>
  <si>
    <t>5814</t>
  </si>
  <si>
    <t>930.24</t>
  </si>
  <si>
    <t>465.12</t>
  </si>
  <si>
    <t>500</t>
  </si>
  <si>
    <t>29.07</t>
  </si>
  <si>
    <t>697.68</t>
  </si>
  <si>
    <t>2156.99</t>
  </si>
  <si>
    <t>7145.99</t>
  </si>
  <si>
    <t>1395.36</t>
  </si>
  <si>
    <t>232.56</t>
  </si>
  <si>
    <t>616.28</t>
  </si>
  <si>
    <t>58.14</t>
  </si>
  <si>
    <t>1046.52</t>
  </si>
  <si>
    <t>3348.86</t>
  </si>
  <si>
    <t>3797.13</t>
  </si>
  <si>
    <t>2070</t>
  </si>
  <si>
    <t>1520</t>
  </si>
  <si>
    <t>1750</t>
  </si>
  <si>
    <t>6125</t>
  </si>
  <si>
    <t>7029</t>
  </si>
  <si>
    <t>1124.64</t>
  </si>
  <si>
    <t>562.32</t>
  </si>
  <si>
    <t>604.49</t>
  </si>
  <si>
    <t>35.15</t>
  </si>
  <si>
    <t>843.48</t>
  </si>
  <si>
    <t>2607.76</t>
  </si>
  <si>
    <t>8732.76</t>
  </si>
  <si>
    <t>1686.96</t>
  </si>
  <si>
    <t>281.16</t>
  </si>
  <si>
    <t>745.07</t>
  </si>
  <si>
    <t>70.3</t>
  </si>
  <si>
    <t>1265.22</t>
  </si>
  <si>
    <t>4048.71</t>
  </si>
  <si>
    <t>4684.05</t>
  </si>
  <si>
    <t>800</t>
  </si>
  <si>
    <t>4803</t>
  </si>
  <si>
    <t>5574</t>
  </si>
  <si>
    <t>891.84</t>
  </si>
  <si>
    <t>445.92</t>
  </si>
  <si>
    <t>479.36</t>
  </si>
  <si>
    <t>27.87</t>
  </si>
  <si>
    <t>668.88</t>
  </si>
  <si>
    <t>2067.95</t>
  </si>
  <si>
    <t>6870.95</t>
  </si>
  <si>
    <t>1337.76</t>
  </si>
  <si>
    <t>222.96</t>
  </si>
  <si>
    <t>590.84</t>
  </si>
  <si>
    <t>55.74</t>
  </si>
  <si>
    <t>1003.32</t>
  </si>
  <si>
    <t>3210.62</t>
  </si>
  <si>
    <t>3660.33</t>
  </si>
  <si>
    <t>5831</t>
  </si>
  <si>
    <t>6728</t>
  </si>
  <si>
    <t>1076.48</t>
  </si>
  <si>
    <t>538.24</t>
  </si>
  <si>
    <t>578.61</t>
  </si>
  <si>
    <t>33.64</t>
  </si>
  <si>
    <t>807.36</t>
  </si>
  <si>
    <t>2496.09</t>
  </si>
  <si>
    <t>8327.09</t>
  </si>
  <si>
    <t>1614.72</t>
  </si>
  <si>
    <t>269.12</t>
  </si>
  <si>
    <t>713.17</t>
  </si>
  <si>
    <t>67.28</t>
  </si>
  <si>
    <t>1211.04</t>
  </si>
  <si>
    <t>3875.33</t>
  </si>
  <si>
    <t>4451.76</t>
  </si>
  <si>
    <t>5755</t>
  </si>
  <si>
    <t>6815</t>
  </si>
  <si>
    <t>1090.4</t>
  </si>
  <si>
    <t>545.2</t>
  </si>
  <si>
    <t>586.09</t>
  </si>
  <si>
    <t>34.08</t>
  </si>
  <si>
    <t>817.8</t>
  </si>
  <si>
    <t>2528.37</t>
  </si>
  <si>
    <t>8283.37</t>
  </si>
  <si>
    <t>1635.6</t>
  </si>
  <si>
    <t>272.6</t>
  </si>
  <si>
    <t>722.39</t>
  </si>
  <si>
    <t>68.16</t>
  </si>
  <si>
    <t>1226.7</t>
  </si>
  <si>
    <t>3925.45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</si>
</sst>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_ "/>
    <numFmt numFmtId="179" formatCode="#0.00"/>
  </numFmts>
  <fonts count="1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28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0"/>
      <color indexed="8"/>
      <name val="SimSun"/>
      <charset val="134"/>
    </font>
    <font>
      <b/>
      <sz val="10"/>
      <name val="Arial"/>
    </font>
    <font>
      <sz val="10"/>
      <name val="Arial"/>
    </font>
    <font>
      <sz val="11"/>
      <color rgb="FFFF0000"/>
      <name val="宋体"/>
      <charset val="134"/>
      <scheme val="minor"/>
    </font>
    <font>
      <sz val="9"/>
      <color indexed="8"/>
      <name val="SimSun"/>
      <charset val="134"/>
    </font>
    <font>
      <sz val="9"/>
      <color rgb="FFFF0000"/>
      <name val="SimSun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rgb="FFFF0000"/>
      <name val="Arial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>
      <alignment vertical="center"/>
    </xf>
    <xf numFmtId="10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/>
    </xf>
    <xf numFmtId="10" fontId="5" fillId="2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Border="1" applyAlignment="1"/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10" fontId="0" fillId="0" borderId="0" xfId="0" applyNumberFormat="1" applyFill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79" fontId="12" fillId="0" borderId="1" xfId="0" applyNumberFormat="1" applyFont="1" applyFill="1" applyBorder="1" applyAlignment="1">
      <alignment horizontal="right" vertical="center" wrapText="1"/>
    </xf>
    <xf numFmtId="179" fontId="13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/>
    <xf numFmtId="10" fontId="14" fillId="0" borderId="1" xfId="0" applyNumberFormat="1" applyFont="1" applyFill="1" applyBorder="1" applyAlignment="1"/>
    <xf numFmtId="0" fontId="15" fillId="0" borderId="1" xfId="0" applyFont="1" applyFill="1" applyBorder="1" applyAlignment="1"/>
    <xf numFmtId="0" fontId="10" fillId="0" borderId="1" xfId="0" applyFont="1" applyFill="1" applyBorder="1" applyAlignment="1"/>
    <xf numFmtId="10" fontId="10" fillId="0" borderId="1" xfId="0" applyNumberFormat="1" applyFont="1" applyFill="1" applyBorder="1" applyAlignment="1"/>
    <xf numFmtId="0" fontId="16" fillId="0" borderId="1" xfId="0" applyFont="1" applyFill="1" applyBorder="1" applyAlignment="1"/>
    <xf numFmtId="10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workbookViewId="0">
      <pane xSplit="2" ySplit="8" topLeftCell="Z9" activePane="bottomRight" state="frozen"/>
      <selection pane="topRight"/>
      <selection pane="bottomLeft"/>
      <selection pane="bottomRight" activeCell="AU9" sqref="AU9"/>
    </sheetView>
  </sheetViews>
  <sheetFormatPr defaultColWidth="9" defaultRowHeight="13.5"/>
  <cols>
    <col min="1" max="7" width="9" style="19"/>
    <col min="8" max="8" width="9" style="20"/>
    <col min="9" max="10" width="9" style="19"/>
    <col min="11" max="12" width="9" style="20"/>
    <col min="13" max="31" width="9" style="19"/>
    <col min="32" max="32" width="10.375" style="19"/>
    <col min="33" max="33" width="9" style="19"/>
    <col min="34" max="34" width="11.5" style="19"/>
    <col min="35" max="43" width="9" style="19"/>
    <col min="44" max="44" width="10.625" style="19" customWidth="1"/>
    <col min="45" max="45" width="9" style="21"/>
    <col min="46" max="46" width="9" style="19"/>
    <col min="47" max="47" width="9" style="20"/>
    <col min="48" max="16384" width="9" style="19"/>
  </cols>
  <sheetData>
    <row r="1" spans="1:47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</row>
    <row r="2" spans="1:47" s="18" customFormat="1" ht="22.9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3" t="s">
        <v>8</v>
      </c>
      <c r="I2" s="22" t="s">
        <v>9</v>
      </c>
      <c r="J2" s="22" t="s">
        <v>10</v>
      </c>
      <c r="K2" s="23" t="s">
        <v>11</v>
      </c>
      <c r="L2" s="23" t="s">
        <v>12</v>
      </c>
      <c r="M2" s="22" t="s">
        <v>13</v>
      </c>
      <c r="N2" s="22" t="s">
        <v>14</v>
      </c>
      <c r="O2" s="22" t="s">
        <v>15</v>
      </c>
      <c r="P2" s="22" t="s">
        <v>16</v>
      </c>
      <c r="Q2" s="22" t="s">
        <v>17</v>
      </c>
      <c r="R2" s="22" t="s">
        <v>18</v>
      </c>
      <c r="S2" s="22" t="s">
        <v>19</v>
      </c>
      <c r="T2" s="22" t="s">
        <v>20</v>
      </c>
      <c r="U2" s="22" t="s">
        <v>21</v>
      </c>
      <c r="V2" s="22" t="s">
        <v>22</v>
      </c>
      <c r="W2" s="22" t="s">
        <v>23</v>
      </c>
      <c r="X2" s="22" t="s">
        <v>24</v>
      </c>
      <c r="Y2" s="22" t="s">
        <v>25</v>
      </c>
      <c r="Z2" s="22" t="s">
        <v>26</v>
      </c>
      <c r="AA2" s="22" t="s">
        <v>27</v>
      </c>
      <c r="AB2" s="22" t="s">
        <v>28</v>
      </c>
      <c r="AC2" s="22" t="s">
        <v>29</v>
      </c>
      <c r="AD2" s="22" t="s">
        <v>30</v>
      </c>
      <c r="AE2" s="22" t="s">
        <v>31</v>
      </c>
      <c r="AF2" s="22" t="s">
        <v>32</v>
      </c>
      <c r="AG2" s="22" t="s">
        <v>33</v>
      </c>
      <c r="AH2" s="22" t="s">
        <v>34</v>
      </c>
      <c r="AI2" s="22" t="s">
        <v>35</v>
      </c>
      <c r="AJ2" s="22" t="s">
        <v>36</v>
      </c>
      <c r="AK2" s="22" t="s">
        <v>37</v>
      </c>
      <c r="AL2" s="22" t="s">
        <v>38</v>
      </c>
      <c r="AM2" s="22" t="s">
        <v>39</v>
      </c>
      <c r="AN2" s="22" t="s">
        <v>40</v>
      </c>
      <c r="AO2" s="22" t="s">
        <v>41</v>
      </c>
      <c r="AP2" s="29" t="s">
        <v>42</v>
      </c>
      <c r="AQ2" s="29" t="s">
        <v>43</v>
      </c>
      <c r="AR2" s="30" t="s">
        <v>44</v>
      </c>
      <c r="AS2" s="31" t="s">
        <v>45</v>
      </c>
      <c r="AT2" s="30" t="s">
        <v>46</v>
      </c>
      <c r="AU2" s="32" t="s">
        <v>46</v>
      </c>
    </row>
    <row r="3" spans="1:47" s="18" customFormat="1" ht="22.9" customHeight="1">
      <c r="A3" s="24">
        <v>1</v>
      </c>
      <c r="B3" s="24" t="s">
        <v>47</v>
      </c>
      <c r="C3" s="24" t="s">
        <v>48</v>
      </c>
      <c r="D3" s="25">
        <v>0</v>
      </c>
      <c r="E3" s="25">
        <v>53</v>
      </c>
      <c r="F3" s="25">
        <v>0</v>
      </c>
      <c r="G3" s="26">
        <v>900</v>
      </c>
      <c r="H3" s="26">
        <v>150</v>
      </c>
      <c r="I3" s="25">
        <v>0</v>
      </c>
      <c r="J3" s="25">
        <v>0</v>
      </c>
      <c r="K3" s="26">
        <v>0</v>
      </c>
      <c r="L3" s="26">
        <v>185</v>
      </c>
      <c r="M3" s="25">
        <v>0</v>
      </c>
      <c r="N3" s="25">
        <v>0</v>
      </c>
      <c r="O3" s="25">
        <v>0</v>
      </c>
      <c r="P3" s="25">
        <v>300</v>
      </c>
      <c r="Q3" s="25">
        <v>1640</v>
      </c>
      <c r="R3" s="25">
        <v>1126</v>
      </c>
      <c r="S3" s="25">
        <v>0</v>
      </c>
      <c r="T3" s="25">
        <v>0</v>
      </c>
      <c r="U3" s="25">
        <v>0</v>
      </c>
      <c r="V3" s="25">
        <v>1300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5">
        <v>5654</v>
      </c>
      <c r="AD3" s="25">
        <v>0</v>
      </c>
      <c r="AE3" s="25">
        <v>0</v>
      </c>
      <c r="AF3" s="25">
        <v>466</v>
      </c>
      <c r="AG3" s="25">
        <v>116.54</v>
      </c>
      <c r="AH3" s="25">
        <v>29.14</v>
      </c>
      <c r="AI3" s="25">
        <v>466.16</v>
      </c>
      <c r="AJ3" s="25">
        <v>233.08</v>
      </c>
      <c r="AK3" s="25">
        <v>0</v>
      </c>
      <c r="AL3" s="25">
        <v>0</v>
      </c>
      <c r="AM3" s="25">
        <v>1310.92</v>
      </c>
      <c r="AN3" s="25">
        <v>4343.08</v>
      </c>
      <c r="AO3" s="25">
        <v>4343.08</v>
      </c>
      <c r="AP3" s="33">
        <f>G3+H3+K3+L3</f>
        <v>1235</v>
      </c>
      <c r="AQ3" s="33">
        <v>21.54</v>
      </c>
      <c r="AR3" s="33">
        <f t="shared" ref="AR3:AR13" si="0">AO3-AP3-AQ3</f>
        <v>3086.54</v>
      </c>
      <c r="AS3" s="34">
        <v>0.01</v>
      </c>
      <c r="AT3" s="33">
        <f t="shared" ref="AT3:AT13" si="1">AR3*AS3</f>
        <v>30.865400000000001</v>
      </c>
      <c r="AU3" s="35">
        <f t="shared" ref="AU3:AU13" si="2">ROUND(AT3,0)</f>
        <v>31</v>
      </c>
    </row>
    <row r="4" spans="1:47" s="18" customFormat="1" ht="22.9" customHeight="1">
      <c r="A4" s="24">
        <v>2</v>
      </c>
      <c r="B4" s="24" t="s">
        <v>49</v>
      </c>
      <c r="C4" s="24" t="s">
        <v>50</v>
      </c>
      <c r="D4" s="25">
        <v>0</v>
      </c>
      <c r="E4" s="25">
        <v>225</v>
      </c>
      <c r="F4" s="25">
        <v>0</v>
      </c>
      <c r="G4" s="26">
        <v>900</v>
      </c>
      <c r="H4" s="26">
        <v>150</v>
      </c>
      <c r="I4" s="25">
        <v>0</v>
      </c>
      <c r="J4" s="25">
        <v>0</v>
      </c>
      <c r="K4" s="26">
        <v>0</v>
      </c>
      <c r="L4" s="26">
        <v>235</v>
      </c>
      <c r="M4" s="25">
        <v>0</v>
      </c>
      <c r="N4" s="25">
        <v>0</v>
      </c>
      <c r="O4" s="25">
        <v>0</v>
      </c>
      <c r="P4" s="25">
        <v>300</v>
      </c>
      <c r="Q4" s="25">
        <v>2200</v>
      </c>
      <c r="R4" s="25">
        <v>860</v>
      </c>
      <c r="S4" s="25">
        <v>0</v>
      </c>
      <c r="T4" s="25">
        <v>0</v>
      </c>
      <c r="U4" s="25">
        <v>0</v>
      </c>
      <c r="V4" s="25">
        <v>1300</v>
      </c>
      <c r="W4" s="25">
        <v>0</v>
      </c>
      <c r="X4" s="25">
        <v>0</v>
      </c>
      <c r="Y4" s="25">
        <v>0</v>
      </c>
      <c r="Z4" s="25">
        <v>0</v>
      </c>
      <c r="AA4" s="25">
        <v>0</v>
      </c>
      <c r="AB4" s="25">
        <v>0</v>
      </c>
      <c r="AC4" s="25">
        <v>6170</v>
      </c>
      <c r="AD4" s="25">
        <v>0</v>
      </c>
      <c r="AE4" s="25">
        <v>0</v>
      </c>
      <c r="AF4" s="25">
        <v>518</v>
      </c>
      <c r="AG4" s="25">
        <v>129.41999999999999</v>
      </c>
      <c r="AH4" s="25">
        <v>32.36</v>
      </c>
      <c r="AI4" s="25">
        <v>517.67999999999995</v>
      </c>
      <c r="AJ4" s="25">
        <v>258.83999999999997</v>
      </c>
      <c r="AK4" s="25">
        <v>0</v>
      </c>
      <c r="AL4" s="25">
        <v>0</v>
      </c>
      <c r="AM4" s="25">
        <v>1456.3</v>
      </c>
      <c r="AN4" s="25">
        <v>4713.7</v>
      </c>
      <c r="AO4" s="25">
        <v>4713.7</v>
      </c>
      <c r="AP4" s="33">
        <f>G4+H4+K4+L4</f>
        <v>1285</v>
      </c>
      <c r="AQ4" s="33">
        <v>0</v>
      </c>
      <c r="AR4" s="33">
        <f t="shared" si="0"/>
        <v>3428.7</v>
      </c>
      <c r="AS4" s="34">
        <v>0.01</v>
      </c>
      <c r="AT4" s="33">
        <f t="shared" si="1"/>
        <v>34.286999999999999</v>
      </c>
      <c r="AU4" s="35">
        <f t="shared" si="2"/>
        <v>34</v>
      </c>
    </row>
    <row r="5" spans="1:47" s="18" customFormat="1" ht="22.9" customHeight="1">
      <c r="A5" s="24">
        <v>3</v>
      </c>
      <c r="B5" s="24" t="s">
        <v>51</v>
      </c>
      <c r="C5" s="24" t="s">
        <v>52</v>
      </c>
      <c r="D5" s="25">
        <v>0</v>
      </c>
      <c r="E5" s="25">
        <v>210</v>
      </c>
      <c r="F5" s="25">
        <v>0</v>
      </c>
      <c r="G5" s="26">
        <v>900</v>
      </c>
      <c r="H5" s="26">
        <v>150</v>
      </c>
      <c r="I5" s="25">
        <v>0</v>
      </c>
      <c r="J5" s="25">
        <v>0</v>
      </c>
      <c r="K5" s="26">
        <v>5</v>
      </c>
      <c r="L5" s="26">
        <v>235</v>
      </c>
      <c r="M5" s="25">
        <v>0</v>
      </c>
      <c r="N5" s="25">
        <v>0</v>
      </c>
      <c r="O5" s="25">
        <v>0</v>
      </c>
      <c r="P5" s="25">
        <v>300</v>
      </c>
      <c r="Q5" s="25">
        <v>1960</v>
      </c>
      <c r="R5" s="25">
        <v>986</v>
      </c>
      <c r="S5" s="25">
        <v>0</v>
      </c>
      <c r="T5" s="25">
        <v>0</v>
      </c>
      <c r="U5" s="25">
        <v>0</v>
      </c>
      <c r="V5" s="25">
        <v>1300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5">
        <v>0</v>
      </c>
      <c r="AC5" s="25">
        <v>6046</v>
      </c>
      <c r="AD5" s="25">
        <v>0</v>
      </c>
      <c r="AE5" s="25">
        <v>0</v>
      </c>
      <c r="AF5" s="25">
        <v>507</v>
      </c>
      <c r="AG5" s="25">
        <v>126.68</v>
      </c>
      <c r="AH5" s="25">
        <v>31.67</v>
      </c>
      <c r="AI5" s="25">
        <v>506.72</v>
      </c>
      <c r="AJ5" s="25">
        <v>253.36</v>
      </c>
      <c r="AK5" s="25">
        <v>0</v>
      </c>
      <c r="AL5" s="25">
        <v>0</v>
      </c>
      <c r="AM5" s="25">
        <v>1425.43</v>
      </c>
      <c r="AN5" s="25">
        <v>4620.57</v>
      </c>
      <c r="AO5" s="25">
        <v>4620.57</v>
      </c>
      <c r="AP5" s="33">
        <f>G5+H5+K5+L5</f>
        <v>1290</v>
      </c>
      <c r="AQ5" s="33">
        <v>0</v>
      </c>
      <c r="AR5" s="33">
        <f t="shared" si="0"/>
        <v>3330.5699999999997</v>
      </c>
      <c r="AS5" s="34">
        <v>0.01</v>
      </c>
      <c r="AT5" s="33">
        <f t="shared" si="1"/>
        <v>33.305699999999995</v>
      </c>
      <c r="AU5" s="35">
        <f t="shared" si="2"/>
        <v>33</v>
      </c>
    </row>
    <row r="6" spans="1:47" s="18" customFormat="1" ht="22.9" customHeight="1">
      <c r="A6" s="24">
        <v>4</v>
      </c>
      <c r="B6" s="24" t="s">
        <v>53</v>
      </c>
      <c r="C6" s="24" t="s">
        <v>54</v>
      </c>
      <c r="D6" s="25">
        <v>0</v>
      </c>
      <c r="E6" s="25">
        <v>86</v>
      </c>
      <c r="F6" s="25">
        <v>0</v>
      </c>
      <c r="G6" s="26">
        <v>900</v>
      </c>
      <c r="H6" s="26">
        <v>150</v>
      </c>
      <c r="I6" s="25">
        <v>0</v>
      </c>
      <c r="J6" s="25">
        <v>0</v>
      </c>
      <c r="K6" s="26">
        <v>0</v>
      </c>
      <c r="L6" s="26">
        <v>235</v>
      </c>
      <c r="M6" s="25">
        <v>0</v>
      </c>
      <c r="N6" s="25">
        <v>0</v>
      </c>
      <c r="O6" s="25">
        <v>0</v>
      </c>
      <c r="P6" s="25">
        <v>300</v>
      </c>
      <c r="Q6" s="25">
        <v>1840</v>
      </c>
      <c r="R6" s="25">
        <v>920</v>
      </c>
      <c r="S6" s="25">
        <v>0</v>
      </c>
      <c r="T6" s="25">
        <v>0</v>
      </c>
      <c r="U6" s="25">
        <v>0</v>
      </c>
      <c r="V6" s="25">
        <v>1300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5731</v>
      </c>
      <c r="AD6" s="25">
        <v>0</v>
      </c>
      <c r="AE6" s="25">
        <v>0</v>
      </c>
      <c r="AF6" s="25">
        <v>477</v>
      </c>
      <c r="AG6" s="25">
        <v>119.24</v>
      </c>
      <c r="AH6" s="25">
        <v>29.81</v>
      </c>
      <c r="AI6" s="25">
        <v>476.96</v>
      </c>
      <c r="AJ6" s="25">
        <v>238.48</v>
      </c>
      <c r="AK6" s="25">
        <v>0</v>
      </c>
      <c r="AL6" s="25">
        <v>0</v>
      </c>
      <c r="AM6" s="25">
        <v>1341.49</v>
      </c>
      <c r="AN6" s="25">
        <v>4389.51</v>
      </c>
      <c r="AO6" s="25">
        <v>4389.51</v>
      </c>
      <c r="AP6" s="33">
        <f>G6+H6+K6+L6</f>
        <v>1285</v>
      </c>
      <c r="AQ6" s="33">
        <v>0</v>
      </c>
      <c r="AR6" s="33">
        <f t="shared" si="0"/>
        <v>3104.51</v>
      </c>
      <c r="AS6" s="34">
        <v>0.01</v>
      </c>
      <c r="AT6" s="33">
        <f t="shared" si="1"/>
        <v>31.045100000000001</v>
      </c>
      <c r="AU6" s="35">
        <f t="shared" si="2"/>
        <v>31</v>
      </c>
    </row>
    <row r="7" spans="1:47" s="18" customFormat="1" ht="22.9" customHeight="1">
      <c r="A7" s="24">
        <v>11</v>
      </c>
      <c r="B7" s="27" t="s">
        <v>55</v>
      </c>
      <c r="C7" s="27"/>
      <c r="D7" s="27"/>
      <c r="E7" s="27">
        <v>1810</v>
      </c>
      <c r="F7" s="27"/>
      <c r="G7" s="28">
        <v>900</v>
      </c>
      <c r="H7" s="28">
        <v>150</v>
      </c>
      <c r="I7" s="27"/>
      <c r="J7" s="27"/>
      <c r="K7" s="28">
        <v>5</v>
      </c>
      <c r="L7" s="28">
        <v>235</v>
      </c>
      <c r="M7" s="27"/>
      <c r="N7" s="27"/>
      <c r="O7" s="27"/>
      <c r="P7" s="27"/>
      <c r="Q7" s="27">
        <v>1960</v>
      </c>
      <c r="R7" s="27">
        <v>746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>
        <f>SUM(D7:AB7)</f>
        <v>5806</v>
      </c>
      <c r="AD7" s="27"/>
      <c r="AE7" s="27"/>
      <c r="AF7" s="27">
        <v>377.22</v>
      </c>
      <c r="AG7" s="27">
        <v>116.42</v>
      </c>
      <c r="AH7" s="27">
        <v>29.11</v>
      </c>
      <c r="AI7" s="27">
        <v>465.68</v>
      </c>
      <c r="AJ7" s="27">
        <v>232.84</v>
      </c>
      <c r="AK7" s="27"/>
      <c r="AL7" s="27"/>
      <c r="AM7" s="27">
        <f>AF7+AG7+AH7+AI7+AJ7</f>
        <v>1221.27</v>
      </c>
      <c r="AN7" s="27"/>
      <c r="AO7" s="27">
        <f>AC7-AM7</f>
        <v>4584.7299999999996</v>
      </c>
      <c r="AP7" s="33">
        <v>1285</v>
      </c>
      <c r="AQ7" s="27">
        <v>0</v>
      </c>
      <c r="AR7" s="33">
        <f t="shared" si="0"/>
        <v>3299.7299999999996</v>
      </c>
      <c r="AS7" s="36">
        <v>0.01</v>
      </c>
      <c r="AT7" s="33">
        <f t="shared" si="1"/>
        <v>32.997299999999996</v>
      </c>
      <c r="AU7" s="35">
        <f t="shared" si="2"/>
        <v>33</v>
      </c>
    </row>
    <row r="8" spans="1:47" s="18" customFormat="1" ht="22.9" customHeight="1">
      <c r="A8" s="24">
        <v>5</v>
      </c>
      <c r="B8" s="24" t="s">
        <v>56</v>
      </c>
      <c r="C8" s="24" t="s">
        <v>57</v>
      </c>
      <c r="D8" s="25">
        <v>0</v>
      </c>
      <c r="E8" s="25">
        <v>48</v>
      </c>
      <c r="F8" s="25">
        <v>0</v>
      </c>
      <c r="G8" s="26">
        <v>900</v>
      </c>
      <c r="H8" s="26">
        <v>150</v>
      </c>
      <c r="I8" s="25">
        <v>0</v>
      </c>
      <c r="J8" s="25">
        <v>0</v>
      </c>
      <c r="K8" s="26">
        <v>0</v>
      </c>
      <c r="L8" s="26">
        <v>185</v>
      </c>
      <c r="M8" s="25">
        <v>0</v>
      </c>
      <c r="N8" s="25">
        <v>0</v>
      </c>
      <c r="O8" s="25">
        <v>0</v>
      </c>
      <c r="P8" s="25">
        <v>300</v>
      </c>
      <c r="Q8" s="25">
        <v>1620</v>
      </c>
      <c r="R8" s="25">
        <v>986</v>
      </c>
      <c r="S8" s="25">
        <v>0</v>
      </c>
      <c r="T8" s="25">
        <v>0</v>
      </c>
      <c r="U8" s="25">
        <v>0</v>
      </c>
      <c r="V8" s="25">
        <v>1300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5489</v>
      </c>
      <c r="AD8" s="25">
        <v>0</v>
      </c>
      <c r="AE8" s="25">
        <v>0</v>
      </c>
      <c r="AF8" s="25">
        <v>454</v>
      </c>
      <c r="AG8" s="25">
        <v>113.42</v>
      </c>
      <c r="AH8" s="25">
        <v>28.36</v>
      </c>
      <c r="AI8" s="25">
        <v>453.68</v>
      </c>
      <c r="AJ8" s="25">
        <v>226.84</v>
      </c>
      <c r="AK8" s="25">
        <v>0</v>
      </c>
      <c r="AL8" s="25">
        <v>0</v>
      </c>
      <c r="AM8" s="25">
        <v>1276.3</v>
      </c>
      <c r="AN8" s="25">
        <v>4212.7</v>
      </c>
      <c r="AO8" s="25">
        <v>4212.7</v>
      </c>
      <c r="AP8" s="33">
        <f t="shared" ref="AP8:AP13" si="3">G8+H8+K8+L8</f>
        <v>1235</v>
      </c>
      <c r="AQ8" s="33">
        <v>17.64</v>
      </c>
      <c r="AR8" s="33">
        <f t="shared" si="0"/>
        <v>2960.06</v>
      </c>
      <c r="AS8" s="34">
        <v>5.0000000000000001E-3</v>
      </c>
      <c r="AT8" s="33">
        <f t="shared" si="1"/>
        <v>14.8003</v>
      </c>
      <c r="AU8" s="35">
        <f t="shared" si="2"/>
        <v>15</v>
      </c>
    </row>
    <row r="9" spans="1:47" s="18" customFormat="1" ht="22.9" customHeight="1">
      <c r="A9" s="24">
        <v>6</v>
      </c>
      <c r="B9" s="24" t="s">
        <v>58</v>
      </c>
      <c r="C9" s="24" t="s">
        <v>59</v>
      </c>
      <c r="D9" s="25">
        <v>0</v>
      </c>
      <c r="E9" s="25">
        <v>150</v>
      </c>
      <c r="F9" s="25">
        <v>0</v>
      </c>
      <c r="G9" s="26">
        <v>900</v>
      </c>
      <c r="H9" s="26">
        <v>150</v>
      </c>
      <c r="I9" s="25">
        <v>0</v>
      </c>
      <c r="J9" s="25">
        <v>0</v>
      </c>
      <c r="K9" s="26">
        <v>0</v>
      </c>
      <c r="L9" s="26">
        <v>235</v>
      </c>
      <c r="M9" s="25">
        <v>0</v>
      </c>
      <c r="N9" s="25">
        <v>0</v>
      </c>
      <c r="O9" s="25">
        <v>0</v>
      </c>
      <c r="P9" s="25">
        <v>300</v>
      </c>
      <c r="Q9" s="25">
        <v>2070</v>
      </c>
      <c r="R9" s="25">
        <v>1438</v>
      </c>
      <c r="S9" s="25">
        <v>0</v>
      </c>
      <c r="T9" s="25">
        <v>0</v>
      </c>
      <c r="U9" s="25">
        <v>0</v>
      </c>
      <c r="V9" s="25">
        <v>1300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6543</v>
      </c>
      <c r="AD9" s="25">
        <v>0</v>
      </c>
      <c r="AE9" s="25">
        <v>0</v>
      </c>
      <c r="AF9" s="25">
        <v>545</v>
      </c>
      <c r="AG9" s="25">
        <v>136.30000000000001</v>
      </c>
      <c r="AH9" s="25">
        <v>34.08</v>
      </c>
      <c r="AI9" s="25">
        <v>545.20000000000005</v>
      </c>
      <c r="AJ9" s="25">
        <v>272.60000000000002</v>
      </c>
      <c r="AK9" s="25">
        <v>0</v>
      </c>
      <c r="AL9" s="25">
        <v>0.28999999999999998</v>
      </c>
      <c r="AM9" s="25">
        <v>1533.47</v>
      </c>
      <c r="AN9" s="25">
        <v>5009.82</v>
      </c>
      <c r="AO9" s="25">
        <v>5009.53</v>
      </c>
      <c r="AP9" s="33">
        <f t="shared" si="3"/>
        <v>1285</v>
      </c>
      <c r="AQ9" s="33">
        <v>1.08</v>
      </c>
      <c r="AR9" s="33">
        <f t="shared" si="0"/>
        <v>3723.45</v>
      </c>
      <c r="AS9" s="34">
        <v>0.01</v>
      </c>
      <c r="AT9" s="33">
        <f t="shared" si="1"/>
        <v>37.234499999999997</v>
      </c>
      <c r="AU9" s="35">
        <f t="shared" si="2"/>
        <v>37</v>
      </c>
    </row>
    <row r="10" spans="1:47" s="18" customFormat="1" ht="22.9" customHeight="1">
      <c r="A10" s="24">
        <v>7</v>
      </c>
      <c r="B10" s="24" t="s">
        <v>60</v>
      </c>
      <c r="C10" s="24" t="s">
        <v>61</v>
      </c>
      <c r="D10" s="25">
        <v>0</v>
      </c>
      <c r="E10" s="25">
        <v>48</v>
      </c>
      <c r="F10" s="25">
        <v>0</v>
      </c>
      <c r="G10" s="26">
        <v>900</v>
      </c>
      <c r="H10" s="26">
        <v>150</v>
      </c>
      <c r="I10" s="25">
        <v>0</v>
      </c>
      <c r="J10" s="25">
        <v>0</v>
      </c>
      <c r="K10" s="26">
        <v>0</v>
      </c>
      <c r="L10" s="26">
        <v>185</v>
      </c>
      <c r="M10" s="25">
        <v>0</v>
      </c>
      <c r="N10" s="25">
        <v>0</v>
      </c>
      <c r="O10" s="25">
        <v>0</v>
      </c>
      <c r="P10" s="25">
        <v>300</v>
      </c>
      <c r="Q10" s="25">
        <v>1620</v>
      </c>
      <c r="R10" s="25">
        <v>746</v>
      </c>
      <c r="S10" s="25">
        <v>0</v>
      </c>
      <c r="T10" s="25">
        <v>0</v>
      </c>
      <c r="U10" s="25">
        <v>0</v>
      </c>
      <c r="V10" s="25">
        <v>1300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5249</v>
      </c>
      <c r="AD10" s="25">
        <v>0</v>
      </c>
      <c r="AE10" s="25">
        <v>0</v>
      </c>
      <c r="AF10" s="25">
        <v>436</v>
      </c>
      <c r="AG10" s="25">
        <v>108.94</v>
      </c>
      <c r="AH10" s="25">
        <v>27.24</v>
      </c>
      <c r="AI10" s="25">
        <v>435.76</v>
      </c>
      <c r="AJ10" s="25">
        <v>217.88</v>
      </c>
      <c r="AK10" s="25">
        <v>0</v>
      </c>
      <c r="AL10" s="25">
        <v>0</v>
      </c>
      <c r="AM10" s="25">
        <v>1225.82</v>
      </c>
      <c r="AN10" s="25">
        <v>4023.18</v>
      </c>
      <c r="AO10" s="25">
        <v>4023.18</v>
      </c>
      <c r="AP10" s="33">
        <f t="shared" si="3"/>
        <v>1235</v>
      </c>
      <c r="AQ10" s="33">
        <v>0</v>
      </c>
      <c r="AR10" s="33">
        <f t="shared" si="0"/>
        <v>2788.18</v>
      </c>
      <c r="AS10" s="34">
        <v>5.0000000000000001E-3</v>
      </c>
      <c r="AT10" s="33">
        <f t="shared" si="1"/>
        <v>13.940899999999999</v>
      </c>
      <c r="AU10" s="35">
        <f t="shared" si="2"/>
        <v>14</v>
      </c>
    </row>
    <row r="11" spans="1:47" s="18" customFormat="1" ht="22.9" customHeight="1">
      <c r="A11" s="24">
        <v>8</v>
      </c>
      <c r="B11" s="24" t="s">
        <v>62</v>
      </c>
      <c r="C11" s="24" t="s">
        <v>63</v>
      </c>
      <c r="D11" s="25">
        <v>0</v>
      </c>
      <c r="E11" s="25">
        <v>48</v>
      </c>
      <c r="F11" s="25">
        <v>0</v>
      </c>
      <c r="G11" s="26">
        <v>900</v>
      </c>
      <c r="H11" s="26">
        <v>150</v>
      </c>
      <c r="I11" s="25">
        <v>0</v>
      </c>
      <c r="J11" s="25">
        <v>0</v>
      </c>
      <c r="K11" s="26">
        <v>0</v>
      </c>
      <c r="L11" s="26">
        <v>185</v>
      </c>
      <c r="M11" s="25">
        <v>0</v>
      </c>
      <c r="N11" s="25">
        <v>0</v>
      </c>
      <c r="O11" s="25">
        <v>0</v>
      </c>
      <c r="P11" s="25">
        <v>300</v>
      </c>
      <c r="Q11" s="25">
        <v>1620</v>
      </c>
      <c r="R11" s="25">
        <v>746</v>
      </c>
      <c r="S11" s="25">
        <v>0</v>
      </c>
      <c r="T11" s="25">
        <v>0</v>
      </c>
      <c r="U11" s="25">
        <v>0</v>
      </c>
      <c r="V11" s="25">
        <v>1300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5249</v>
      </c>
      <c r="AD11" s="25">
        <v>0</v>
      </c>
      <c r="AE11" s="25">
        <v>0</v>
      </c>
      <c r="AF11" s="25">
        <v>433</v>
      </c>
      <c r="AG11" s="25">
        <v>108.18</v>
      </c>
      <c r="AH11" s="25">
        <v>27.05</v>
      </c>
      <c r="AI11" s="25">
        <v>432.72</v>
      </c>
      <c r="AJ11" s="25">
        <v>216.36</v>
      </c>
      <c r="AK11" s="25">
        <v>0</v>
      </c>
      <c r="AL11" s="25">
        <v>0</v>
      </c>
      <c r="AM11" s="25">
        <v>1217.31</v>
      </c>
      <c r="AN11" s="25">
        <v>4031.69</v>
      </c>
      <c r="AO11" s="25">
        <v>4031.69</v>
      </c>
      <c r="AP11" s="33">
        <f t="shared" si="3"/>
        <v>1235</v>
      </c>
      <c r="AQ11" s="33">
        <v>0</v>
      </c>
      <c r="AR11" s="33">
        <f t="shared" si="0"/>
        <v>2796.69</v>
      </c>
      <c r="AS11" s="34">
        <v>5.0000000000000001E-3</v>
      </c>
      <c r="AT11" s="33">
        <f t="shared" si="1"/>
        <v>13.983450000000001</v>
      </c>
      <c r="AU11" s="35">
        <f t="shared" si="2"/>
        <v>14</v>
      </c>
    </row>
    <row r="12" spans="1:47" s="18" customFormat="1" ht="22.9" customHeight="1">
      <c r="A12" s="24">
        <v>9</v>
      </c>
      <c r="B12" s="24" t="s">
        <v>64</v>
      </c>
      <c r="C12" s="24" t="s">
        <v>65</v>
      </c>
      <c r="D12" s="25">
        <v>0</v>
      </c>
      <c r="E12" s="25">
        <v>86</v>
      </c>
      <c r="F12" s="25">
        <v>0</v>
      </c>
      <c r="G12" s="26">
        <v>900</v>
      </c>
      <c r="H12" s="26">
        <v>150</v>
      </c>
      <c r="I12" s="25">
        <v>0</v>
      </c>
      <c r="J12" s="25">
        <v>0</v>
      </c>
      <c r="K12" s="26">
        <v>0</v>
      </c>
      <c r="L12" s="26">
        <v>235</v>
      </c>
      <c r="M12" s="25">
        <v>0</v>
      </c>
      <c r="N12" s="25">
        <v>0</v>
      </c>
      <c r="O12" s="25">
        <v>0</v>
      </c>
      <c r="P12" s="25">
        <v>300</v>
      </c>
      <c r="Q12" s="25">
        <v>1840</v>
      </c>
      <c r="R12" s="25">
        <v>1520</v>
      </c>
      <c r="S12" s="25">
        <v>0</v>
      </c>
      <c r="T12" s="25">
        <v>0</v>
      </c>
      <c r="U12" s="25">
        <v>0</v>
      </c>
      <c r="V12" s="25">
        <v>1300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6331</v>
      </c>
      <c r="AD12" s="25">
        <v>0</v>
      </c>
      <c r="AE12" s="25">
        <v>0</v>
      </c>
      <c r="AF12" s="25">
        <v>531</v>
      </c>
      <c r="AG12" s="25">
        <v>132.72</v>
      </c>
      <c r="AH12" s="25">
        <v>33.18</v>
      </c>
      <c r="AI12" s="25">
        <v>530.88</v>
      </c>
      <c r="AJ12" s="25">
        <v>265.44</v>
      </c>
      <c r="AK12" s="25">
        <v>0</v>
      </c>
      <c r="AL12" s="25">
        <v>0</v>
      </c>
      <c r="AM12" s="25">
        <v>1493.22</v>
      </c>
      <c r="AN12" s="25">
        <v>4837.78</v>
      </c>
      <c r="AO12" s="25">
        <v>4837.78</v>
      </c>
      <c r="AP12" s="33">
        <f t="shared" si="3"/>
        <v>1285</v>
      </c>
      <c r="AQ12" s="33">
        <v>38.54</v>
      </c>
      <c r="AR12" s="33">
        <f t="shared" si="0"/>
        <v>3514.24</v>
      </c>
      <c r="AS12" s="34">
        <v>0.01</v>
      </c>
      <c r="AT12" s="33">
        <f t="shared" si="1"/>
        <v>35.142400000000002</v>
      </c>
      <c r="AU12" s="35">
        <f t="shared" si="2"/>
        <v>35</v>
      </c>
    </row>
    <row r="13" spans="1:47" ht="22.5">
      <c r="A13" s="24">
        <v>10</v>
      </c>
      <c r="B13" s="24" t="s">
        <v>66</v>
      </c>
      <c r="C13" s="24" t="s">
        <v>67</v>
      </c>
      <c r="D13" s="25">
        <v>0</v>
      </c>
      <c r="E13" s="25">
        <v>210</v>
      </c>
      <c r="F13" s="25">
        <v>0</v>
      </c>
      <c r="G13" s="26">
        <v>900</v>
      </c>
      <c r="H13" s="26">
        <v>150</v>
      </c>
      <c r="I13" s="25">
        <v>0</v>
      </c>
      <c r="J13" s="25">
        <v>0</v>
      </c>
      <c r="K13" s="26">
        <v>0</v>
      </c>
      <c r="L13" s="26">
        <v>235</v>
      </c>
      <c r="M13" s="25">
        <v>0</v>
      </c>
      <c r="N13" s="25">
        <v>0</v>
      </c>
      <c r="O13" s="25">
        <v>0</v>
      </c>
      <c r="P13" s="25">
        <v>300</v>
      </c>
      <c r="Q13" s="25">
        <v>1960</v>
      </c>
      <c r="R13" s="25">
        <v>1274</v>
      </c>
      <c r="S13" s="25">
        <v>0</v>
      </c>
      <c r="T13" s="25">
        <v>0</v>
      </c>
      <c r="U13" s="25">
        <v>0</v>
      </c>
      <c r="V13" s="25">
        <v>1300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6329</v>
      </c>
      <c r="AD13" s="25">
        <v>0</v>
      </c>
      <c r="AE13" s="25">
        <v>0</v>
      </c>
      <c r="AF13" s="25">
        <v>529</v>
      </c>
      <c r="AG13" s="25">
        <v>132.22</v>
      </c>
      <c r="AH13" s="25">
        <v>33.06</v>
      </c>
      <c r="AI13" s="25">
        <v>528.88</v>
      </c>
      <c r="AJ13" s="25">
        <v>264.44</v>
      </c>
      <c r="AK13" s="25">
        <v>0</v>
      </c>
      <c r="AL13" s="25">
        <v>0</v>
      </c>
      <c r="AM13" s="25">
        <v>1487.6</v>
      </c>
      <c r="AN13" s="25">
        <v>4841.3999999999996</v>
      </c>
      <c r="AO13" s="25">
        <v>4841.3999999999996</v>
      </c>
      <c r="AP13" s="33">
        <f t="shared" si="3"/>
        <v>1285</v>
      </c>
      <c r="AQ13" s="33">
        <v>0</v>
      </c>
      <c r="AR13" s="33">
        <f t="shared" si="0"/>
        <v>3556.3999999999996</v>
      </c>
      <c r="AS13" s="34">
        <v>0.01</v>
      </c>
      <c r="AT13" s="33">
        <f t="shared" si="1"/>
        <v>35.564</v>
      </c>
      <c r="AU13" s="35">
        <f t="shared" si="2"/>
        <v>36</v>
      </c>
    </row>
  </sheetData>
  <sortState ref="A2:AU12">
    <sortCondition ref="B2:B12"/>
  </sortState>
  <mergeCells count="1">
    <mergeCell ref="A1:AU1"/>
  </mergeCells>
  <phoneticPr fontId="17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Z13"/>
  <sheetViews>
    <sheetView tabSelected="1" workbookViewId="0">
      <pane xSplit="2" ySplit="2" topLeftCell="X3" activePane="bottomRight" state="frozen"/>
      <selection pane="topRight"/>
      <selection pane="bottomLeft"/>
      <selection pane="bottomRight" activeCell="AK12" sqref="AK12"/>
    </sheetView>
  </sheetViews>
  <sheetFormatPr defaultColWidth="12.625" defaultRowHeight="42" customHeight="1"/>
  <cols>
    <col min="1" max="1" width="12.625" style="3" customWidth="1"/>
    <col min="2" max="32" width="12.625" style="1" customWidth="1"/>
    <col min="33" max="33" width="12.625" style="4" customWidth="1"/>
    <col min="34" max="34" width="12.625" style="1" customWidth="1"/>
    <col min="35" max="35" width="12.625" style="5" customWidth="1"/>
    <col min="36" max="16354" width="12.625" style="1" customWidth="1"/>
    <col min="16355" max="16384" width="12.625" style="3" customWidth="1"/>
  </cols>
  <sheetData>
    <row r="1" spans="1:47" ht="42" customHeight="1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</row>
    <row r="2" spans="1:47" s="1" customFormat="1" ht="42" customHeight="1">
      <c r="A2" s="6" t="s">
        <v>69</v>
      </c>
      <c r="B2" s="6" t="s">
        <v>2</v>
      </c>
      <c r="C2" s="6" t="s">
        <v>25</v>
      </c>
      <c r="D2" s="6" t="s">
        <v>26</v>
      </c>
      <c r="E2" s="6" t="s">
        <v>18</v>
      </c>
      <c r="F2" s="6" t="s">
        <v>70</v>
      </c>
      <c r="G2" s="6" t="s">
        <v>11</v>
      </c>
      <c r="H2" s="6" t="s">
        <v>71</v>
      </c>
      <c r="I2" s="6" t="s">
        <v>72</v>
      </c>
      <c r="J2" s="6" t="s">
        <v>73</v>
      </c>
      <c r="K2" s="6" t="s">
        <v>7</v>
      </c>
      <c r="L2" s="6" t="s">
        <v>74</v>
      </c>
      <c r="M2" s="6" t="s">
        <v>75</v>
      </c>
      <c r="N2" s="6" t="s">
        <v>76</v>
      </c>
      <c r="O2" s="6" t="s">
        <v>77</v>
      </c>
      <c r="P2" s="6" t="s">
        <v>78</v>
      </c>
      <c r="Q2" s="6" t="s">
        <v>79</v>
      </c>
      <c r="R2" s="6" t="s">
        <v>80</v>
      </c>
      <c r="S2" s="6" t="s">
        <v>81</v>
      </c>
      <c r="T2" s="6" t="s">
        <v>82</v>
      </c>
      <c r="U2" s="6" t="s">
        <v>83</v>
      </c>
      <c r="V2" s="6" t="s">
        <v>29</v>
      </c>
      <c r="W2" s="6" t="s">
        <v>84</v>
      </c>
      <c r="X2" s="6" t="s">
        <v>85</v>
      </c>
      <c r="Y2" s="6" t="s">
        <v>86</v>
      </c>
      <c r="Z2" s="6" t="s">
        <v>87</v>
      </c>
      <c r="AA2" s="6" t="s">
        <v>88</v>
      </c>
      <c r="AB2" s="6" t="s">
        <v>89</v>
      </c>
      <c r="AC2" s="6" t="s">
        <v>39</v>
      </c>
      <c r="AD2" s="6" t="s">
        <v>41</v>
      </c>
      <c r="AE2" s="11" t="s">
        <v>90</v>
      </c>
      <c r="AF2" s="11" t="s">
        <v>44</v>
      </c>
      <c r="AG2" s="13" t="s">
        <v>45</v>
      </c>
      <c r="AH2" s="11" t="s">
        <v>46</v>
      </c>
      <c r="AI2" s="11" t="s">
        <v>46</v>
      </c>
    </row>
    <row r="3" spans="1:47" s="1" customFormat="1" ht="42" customHeight="1">
      <c r="A3" s="7">
        <v>1</v>
      </c>
      <c r="B3" s="7" t="s">
        <v>47</v>
      </c>
      <c r="C3" s="7" t="s">
        <v>91</v>
      </c>
      <c r="D3" s="7" t="s">
        <v>92</v>
      </c>
      <c r="E3" s="7" t="s">
        <v>93</v>
      </c>
      <c r="F3" s="7" t="s">
        <v>94</v>
      </c>
      <c r="G3" s="7" t="s">
        <v>92</v>
      </c>
      <c r="H3" s="7" t="s">
        <v>95</v>
      </c>
      <c r="I3" s="7" t="s">
        <v>92</v>
      </c>
      <c r="J3" s="7" t="s">
        <v>92</v>
      </c>
      <c r="K3" s="7" t="s">
        <v>96</v>
      </c>
      <c r="L3" s="7" t="s">
        <v>97</v>
      </c>
      <c r="M3" s="7" t="s">
        <v>98</v>
      </c>
      <c r="N3" s="7" t="s">
        <v>99</v>
      </c>
      <c r="O3" s="7" t="s">
        <v>100</v>
      </c>
      <c r="P3" s="7" t="s">
        <v>101</v>
      </c>
      <c r="Q3" s="7" t="s">
        <v>102</v>
      </c>
      <c r="R3" s="7" t="s">
        <v>103</v>
      </c>
      <c r="S3" s="7" t="s">
        <v>104</v>
      </c>
      <c r="T3" s="7" t="s">
        <v>92</v>
      </c>
      <c r="U3" s="7" t="s">
        <v>105</v>
      </c>
      <c r="V3" s="7" t="s">
        <v>106</v>
      </c>
      <c r="W3" s="7" t="s">
        <v>107</v>
      </c>
      <c r="X3" s="7" t="s">
        <v>108</v>
      </c>
      <c r="Y3" s="7" t="s">
        <v>109</v>
      </c>
      <c r="Z3" s="7" t="s">
        <v>110</v>
      </c>
      <c r="AA3" s="7" t="s">
        <v>111</v>
      </c>
      <c r="AB3" s="7" t="s">
        <v>92</v>
      </c>
      <c r="AC3" s="7" t="s">
        <v>112</v>
      </c>
      <c r="AD3" s="7" t="s">
        <v>113</v>
      </c>
      <c r="AE3" s="7">
        <f>F3+G3+K3+L3</f>
        <v>735</v>
      </c>
      <c r="AF3" s="7">
        <f>AD3-AE3</f>
        <v>3267.3</v>
      </c>
      <c r="AG3" s="14">
        <v>0.01</v>
      </c>
      <c r="AH3" s="7">
        <f>AF3*AG3</f>
        <v>32.673000000000002</v>
      </c>
      <c r="AI3" s="9">
        <f t="shared" ref="AI3:AI13" si="0">ROUND(AH3,0)</f>
        <v>33</v>
      </c>
    </row>
    <row r="4" spans="1:47" s="1" customFormat="1" ht="42" customHeight="1">
      <c r="A4" s="7">
        <v>2</v>
      </c>
      <c r="B4" s="7" t="s">
        <v>49</v>
      </c>
      <c r="C4" s="7" t="s">
        <v>114</v>
      </c>
      <c r="D4" s="7" t="s">
        <v>92</v>
      </c>
      <c r="E4" s="7" t="s">
        <v>115</v>
      </c>
      <c r="F4" s="7" t="s">
        <v>116</v>
      </c>
      <c r="G4" s="7" t="s">
        <v>92</v>
      </c>
      <c r="H4" s="7" t="s">
        <v>117</v>
      </c>
      <c r="I4" s="7" t="s">
        <v>92</v>
      </c>
      <c r="J4" s="7" t="s">
        <v>92</v>
      </c>
      <c r="K4" s="7" t="s">
        <v>96</v>
      </c>
      <c r="L4" s="7" t="s">
        <v>97</v>
      </c>
      <c r="M4" s="7" t="s">
        <v>118</v>
      </c>
      <c r="N4" s="7" t="s">
        <v>119</v>
      </c>
      <c r="O4" s="7" t="s">
        <v>120</v>
      </c>
      <c r="P4" s="7" t="s">
        <v>121</v>
      </c>
      <c r="Q4" s="7" t="s">
        <v>122</v>
      </c>
      <c r="R4" s="7" t="s">
        <v>123</v>
      </c>
      <c r="S4" s="7" t="s">
        <v>124</v>
      </c>
      <c r="T4" s="7" t="s">
        <v>92</v>
      </c>
      <c r="U4" s="7" t="s">
        <v>125</v>
      </c>
      <c r="V4" s="7" t="s">
        <v>126</v>
      </c>
      <c r="W4" s="7" t="s">
        <v>127</v>
      </c>
      <c r="X4" s="7" t="s">
        <v>128</v>
      </c>
      <c r="Y4" s="7" t="s">
        <v>129</v>
      </c>
      <c r="Z4" s="7" t="s">
        <v>130</v>
      </c>
      <c r="AA4" s="7" t="s">
        <v>131</v>
      </c>
      <c r="AB4" s="7" t="s">
        <v>92</v>
      </c>
      <c r="AC4" s="7" t="s">
        <v>132</v>
      </c>
      <c r="AD4" s="7" t="s">
        <v>133</v>
      </c>
      <c r="AE4" s="7">
        <f>F4+G4+K4+L4</f>
        <v>785</v>
      </c>
      <c r="AF4" s="7">
        <f>AD4-AE4</f>
        <v>3646.5200000000004</v>
      </c>
      <c r="AG4" s="14">
        <v>0.01</v>
      </c>
      <c r="AH4" s="7">
        <f>AF4*AG4</f>
        <v>36.465200000000003</v>
      </c>
      <c r="AI4" s="9">
        <f t="shared" si="0"/>
        <v>36</v>
      </c>
    </row>
    <row r="5" spans="1:47" s="1" customFormat="1" ht="42" customHeight="1">
      <c r="A5" s="7">
        <v>3</v>
      </c>
      <c r="B5" s="7" t="s">
        <v>51</v>
      </c>
      <c r="C5" s="7">
        <v>2200</v>
      </c>
      <c r="D5" s="7" t="s">
        <v>92</v>
      </c>
      <c r="E5" s="7" t="s">
        <v>115</v>
      </c>
      <c r="F5" s="7" t="s">
        <v>116</v>
      </c>
      <c r="G5" s="7" t="s">
        <v>134</v>
      </c>
      <c r="H5" s="7" t="s">
        <v>135</v>
      </c>
      <c r="I5" s="7" t="s">
        <v>92</v>
      </c>
      <c r="J5" s="7" t="s">
        <v>92</v>
      </c>
      <c r="K5" s="7" t="s">
        <v>96</v>
      </c>
      <c r="L5" s="7" t="s">
        <v>97</v>
      </c>
      <c r="M5" s="7" t="s">
        <v>136</v>
      </c>
      <c r="N5" s="7" t="s">
        <v>137</v>
      </c>
      <c r="O5" s="7" t="s">
        <v>138</v>
      </c>
      <c r="P5" s="7" t="s">
        <v>139</v>
      </c>
      <c r="Q5" s="7" t="s">
        <v>140</v>
      </c>
      <c r="R5" s="7" t="s">
        <v>141</v>
      </c>
      <c r="S5" s="7" t="s">
        <v>142</v>
      </c>
      <c r="T5" s="7" t="s">
        <v>92</v>
      </c>
      <c r="U5" s="7" t="s">
        <v>143</v>
      </c>
      <c r="V5" s="7" t="s">
        <v>144</v>
      </c>
      <c r="W5" s="7" t="s">
        <v>145</v>
      </c>
      <c r="X5" s="7" t="s">
        <v>146</v>
      </c>
      <c r="Y5" s="7" t="s">
        <v>147</v>
      </c>
      <c r="Z5" s="7" t="s">
        <v>148</v>
      </c>
      <c r="AA5" s="7" t="s">
        <v>149</v>
      </c>
      <c r="AB5" s="7" t="s">
        <v>92</v>
      </c>
      <c r="AC5" s="7" t="s">
        <v>150</v>
      </c>
      <c r="AD5" s="7">
        <v>4447.96</v>
      </c>
      <c r="AE5" s="7">
        <f t="shared" ref="AE5:AE13" si="1">F5+G5+K5+L5</f>
        <v>790</v>
      </c>
      <c r="AF5" s="7">
        <f t="shared" ref="AF5:AF13" si="2">AD5-AE5</f>
        <v>3657.96</v>
      </c>
      <c r="AG5" s="14">
        <v>0.01</v>
      </c>
      <c r="AH5" s="7">
        <f t="shared" ref="AH5:AH13" si="3">AF5*AG5</f>
        <v>36.579599999999999</v>
      </c>
      <c r="AI5" s="9">
        <f t="shared" si="0"/>
        <v>37</v>
      </c>
    </row>
    <row r="6" spans="1:47" s="1" customFormat="1" ht="42" customHeight="1">
      <c r="A6" s="7">
        <v>4</v>
      </c>
      <c r="B6" s="7" t="s">
        <v>53</v>
      </c>
      <c r="C6" s="7" t="s">
        <v>151</v>
      </c>
      <c r="D6" s="7" t="s">
        <v>92</v>
      </c>
      <c r="E6" s="7" t="s">
        <v>115</v>
      </c>
      <c r="F6" s="7" t="s">
        <v>116</v>
      </c>
      <c r="G6" s="7" t="s">
        <v>92</v>
      </c>
      <c r="H6" s="7" t="s">
        <v>152</v>
      </c>
      <c r="I6" s="7" t="s">
        <v>92</v>
      </c>
      <c r="J6" s="7" t="s">
        <v>92</v>
      </c>
      <c r="K6" s="7" t="s">
        <v>96</v>
      </c>
      <c r="L6" s="7" t="s">
        <v>97</v>
      </c>
      <c r="M6" s="7" t="s">
        <v>153</v>
      </c>
      <c r="N6" s="7" t="s">
        <v>154</v>
      </c>
      <c r="O6" s="7" t="s">
        <v>155</v>
      </c>
      <c r="P6" s="7" t="s">
        <v>156</v>
      </c>
      <c r="Q6" s="7" t="s">
        <v>157</v>
      </c>
      <c r="R6" s="7" t="s">
        <v>158</v>
      </c>
      <c r="S6" s="7" t="s">
        <v>159</v>
      </c>
      <c r="T6" s="7" t="s">
        <v>92</v>
      </c>
      <c r="U6" s="7" t="s">
        <v>160</v>
      </c>
      <c r="V6" s="7" t="s">
        <v>161</v>
      </c>
      <c r="W6" s="7" t="s">
        <v>162</v>
      </c>
      <c r="X6" s="7" t="s">
        <v>163</v>
      </c>
      <c r="Y6" s="7" t="s">
        <v>164</v>
      </c>
      <c r="Z6" s="7" t="s">
        <v>165</v>
      </c>
      <c r="AA6" s="7" t="s">
        <v>166</v>
      </c>
      <c r="AB6" s="7" t="s">
        <v>92</v>
      </c>
      <c r="AC6" s="7" t="s">
        <v>167</v>
      </c>
      <c r="AD6" s="7" t="s">
        <v>168</v>
      </c>
      <c r="AE6" s="7">
        <f t="shared" si="1"/>
        <v>785</v>
      </c>
      <c r="AF6" s="7">
        <f t="shared" si="2"/>
        <v>3255.76</v>
      </c>
      <c r="AG6" s="14">
        <v>0.01</v>
      </c>
      <c r="AH6" s="7">
        <f t="shared" si="3"/>
        <v>32.557600000000001</v>
      </c>
      <c r="AI6" s="9">
        <f t="shared" si="0"/>
        <v>33</v>
      </c>
    </row>
    <row r="7" spans="1:47" s="2" customFormat="1" ht="42" customHeight="1">
      <c r="A7" s="7">
        <v>5</v>
      </c>
      <c r="B7" s="8" t="s">
        <v>55</v>
      </c>
      <c r="C7" s="8">
        <v>1960</v>
      </c>
      <c r="D7" s="8"/>
      <c r="E7" s="8">
        <v>746</v>
      </c>
      <c r="F7" s="8">
        <v>235</v>
      </c>
      <c r="G7" s="8">
        <v>5</v>
      </c>
      <c r="H7" s="9">
        <v>1810</v>
      </c>
      <c r="I7" s="8"/>
      <c r="J7" s="8"/>
      <c r="K7" s="9">
        <v>400</v>
      </c>
      <c r="L7" s="9">
        <v>150</v>
      </c>
      <c r="M7" s="8">
        <f>SUM(C7:L7)</f>
        <v>5306</v>
      </c>
      <c r="N7" s="8"/>
      <c r="O7" s="8"/>
      <c r="P7" s="8"/>
      <c r="Q7" s="8"/>
      <c r="R7" s="8"/>
      <c r="S7" s="8"/>
      <c r="T7" s="8"/>
      <c r="U7" s="8"/>
      <c r="V7" s="8"/>
      <c r="W7" s="8">
        <v>465.68</v>
      </c>
      <c r="X7" s="8">
        <v>232.84</v>
      </c>
      <c r="Y7" s="8">
        <v>116.42</v>
      </c>
      <c r="Z7" s="8">
        <v>29.11</v>
      </c>
      <c r="AA7" s="8">
        <v>377.22</v>
      </c>
      <c r="AB7" s="8"/>
      <c r="AC7" s="8">
        <f>SUM(W7:AB7)</f>
        <v>1221.27</v>
      </c>
      <c r="AD7" s="8">
        <f>M7-AC7</f>
        <v>4084.73</v>
      </c>
      <c r="AE7" s="8">
        <f t="shared" si="1"/>
        <v>790</v>
      </c>
      <c r="AF7" s="12">
        <f t="shared" si="2"/>
        <v>3294.73</v>
      </c>
      <c r="AG7" s="15">
        <v>0.01</v>
      </c>
      <c r="AH7" s="8">
        <f t="shared" si="3"/>
        <v>32.947299999999998</v>
      </c>
      <c r="AI7" s="9">
        <f t="shared" si="0"/>
        <v>33</v>
      </c>
      <c r="AS7" s="16"/>
      <c r="AU7" s="17"/>
    </row>
    <row r="8" spans="1:47" s="1" customFormat="1" ht="42" customHeight="1">
      <c r="A8" s="7">
        <v>6</v>
      </c>
      <c r="B8" s="7" t="s">
        <v>56</v>
      </c>
      <c r="C8" s="7" t="s">
        <v>169</v>
      </c>
      <c r="D8" s="7" t="s">
        <v>92</v>
      </c>
      <c r="E8" s="7" t="s">
        <v>115</v>
      </c>
      <c r="F8" s="7" t="s">
        <v>94</v>
      </c>
      <c r="G8" s="7" t="s">
        <v>92</v>
      </c>
      <c r="H8" s="7" t="s">
        <v>170</v>
      </c>
      <c r="I8" s="7" t="s">
        <v>92</v>
      </c>
      <c r="J8" s="7" t="s">
        <v>92</v>
      </c>
      <c r="K8" s="7" t="s">
        <v>96</v>
      </c>
      <c r="L8" s="7" t="s">
        <v>97</v>
      </c>
      <c r="M8" s="7" t="s">
        <v>171</v>
      </c>
      <c r="N8" s="7" t="s">
        <v>172</v>
      </c>
      <c r="O8" s="7" t="s">
        <v>173</v>
      </c>
      <c r="P8" s="7" t="s">
        <v>174</v>
      </c>
      <c r="Q8" s="7" t="s">
        <v>175</v>
      </c>
      <c r="R8" s="7" t="s">
        <v>176</v>
      </c>
      <c r="S8" s="7" t="s">
        <v>177</v>
      </c>
      <c r="T8" s="7" t="s">
        <v>92</v>
      </c>
      <c r="U8" s="7" t="s">
        <v>178</v>
      </c>
      <c r="V8" s="7" t="s">
        <v>179</v>
      </c>
      <c r="W8" s="7" t="s">
        <v>180</v>
      </c>
      <c r="X8" s="7" t="s">
        <v>181</v>
      </c>
      <c r="Y8" s="7" t="s">
        <v>182</v>
      </c>
      <c r="Z8" s="7" t="s">
        <v>183</v>
      </c>
      <c r="AA8" s="7" t="s">
        <v>184</v>
      </c>
      <c r="AB8" s="7" t="s">
        <v>92</v>
      </c>
      <c r="AC8" s="7" t="s">
        <v>185</v>
      </c>
      <c r="AD8" s="7" t="s">
        <v>186</v>
      </c>
      <c r="AE8" s="7">
        <f t="shared" si="1"/>
        <v>735</v>
      </c>
      <c r="AF8" s="7">
        <f t="shared" si="2"/>
        <v>3062.13</v>
      </c>
      <c r="AG8" s="14">
        <v>0.01</v>
      </c>
      <c r="AH8" s="7">
        <f t="shared" si="3"/>
        <v>30.621300000000002</v>
      </c>
      <c r="AI8" s="9">
        <f t="shared" si="0"/>
        <v>31</v>
      </c>
    </row>
    <row r="9" spans="1:47" s="1" customFormat="1" ht="42" customHeight="1">
      <c r="A9" s="7">
        <v>7</v>
      </c>
      <c r="B9" s="7" t="s">
        <v>58</v>
      </c>
      <c r="C9" s="7" t="s">
        <v>187</v>
      </c>
      <c r="D9" s="7" t="s">
        <v>92</v>
      </c>
      <c r="E9" s="7" t="s">
        <v>188</v>
      </c>
      <c r="F9" s="7" t="s">
        <v>116</v>
      </c>
      <c r="G9" s="7" t="s">
        <v>92</v>
      </c>
      <c r="H9" s="7" t="s">
        <v>189</v>
      </c>
      <c r="I9" s="7" t="s">
        <v>92</v>
      </c>
      <c r="J9" s="7" t="s">
        <v>92</v>
      </c>
      <c r="K9" s="7" t="s">
        <v>96</v>
      </c>
      <c r="L9" s="7" t="s">
        <v>97</v>
      </c>
      <c r="M9" s="7" t="s">
        <v>190</v>
      </c>
      <c r="N9" s="7" t="s">
        <v>191</v>
      </c>
      <c r="O9" s="7" t="s">
        <v>192</v>
      </c>
      <c r="P9" s="7" t="s">
        <v>193</v>
      </c>
      <c r="Q9" s="7" t="s">
        <v>194</v>
      </c>
      <c r="R9" s="7" t="s">
        <v>195</v>
      </c>
      <c r="S9" s="7" t="s">
        <v>196</v>
      </c>
      <c r="T9" s="7" t="s">
        <v>92</v>
      </c>
      <c r="U9" s="7" t="s">
        <v>197</v>
      </c>
      <c r="V9" s="7" t="s">
        <v>198</v>
      </c>
      <c r="W9" s="7" t="s">
        <v>199</v>
      </c>
      <c r="X9" s="7" t="s">
        <v>200</v>
      </c>
      <c r="Y9" s="7" t="s">
        <v>201</v>
      </c>
      <c r="Z9" s="7" t="s">
        <v>202</v>
      </c>
      <c r="AA9" s="7" t="s">
        <v>203</v>
      </c>
      <c r="AB9" s="7" t="s">
        <v>92</v>
      </c>
      <c r="AC9" s="7" t="s">
        <v>204</v>
      </c>
      <c r="AD9" s="7" t="s">
        <v>205</v>
      </c>
      <c r="AE9" s="7">
        <f t="shared" si="1"/>
        <v>785</v>
      </c>
      <c r="AF9" s="7">
        <f t="shared" si="2"/>
        <v>3899.05</v>
      </c>
      <c r="AG9" s="14">
        <v>0.01</v>
      </c>
      <c r="AH9" s="7">
        <f t="shared" si="3"/>
        <v>38.990500000000004</v>
      </c>
      <c r="AI9" s="9">
        <f t="shared" si="0"/>
        <v>39</v>
      </c>
    </row>
    <row r="10" spans="1:47" s="2" customFormat="1" ht="42" customHeight="1">
      <c r="A10" s="7">
        <v>8</v>
      </c>
      <c r="B10" s="8" t="s">
        <v>60</v>
      </c>
      <c r="C10" s="10">
        <v>1620</v>
      </c>
      <c r="D10" s="10"/>
      <c r="E10" s="8">
        <v>746</v>
      </c>
      <c r="F10" s="8">
        <v>185</v>
      </c>
      <c r="G10" s="8"/>
      <c r="H10" s="9">
        <v>1648</v>
      </c>
      <c r="I10" s="8"/>
      <c r="J10" s="9"/>
      <c r="K10" s="9">
        <v>400</v>
      </c>
      <c r="L10" s="9">
        <v>150</v>
      </c>
      <c r="M10" s="8">
        <f>SUM(C10:L10)</f>
        <v>4749</v>
      </c>
      <c r="N10" s="8"/>
      <c r="O10" s="8"/>
      <c r="P10" s="8"/>
      <c r="Q10" s="8"/>
      <c r="R10" s="8"/>
      <c r="S10" s="8"/>
      <c r="T10" s="8"/>
      <c r="U10" s="8"/>
      <c r="V10" s="8"/>
      <c r="W10" s="10">
        <v>435.76</v>
      </c>
      <c r="X10" s="10">
        <v>217.88</v>
      </c>
      <c r="Y10" s="10">
        <v>108.94</v>
      </c>
      <c r="Z10" s="10">
        <v>27.24</v>
      </c>
      <c r="AA10" s="10">
        <v>436</v>
      </c>
      <c r="AB10" s="8"/>
      <c r="AC10" s="8">
        <f>SUM(W10:AB10)</f>
        <v>1225.82</v>
      </c>
      <c r="AD10" s="8">
        <f>M10-AC10</f>
        <v>3523.1800000000003</v>
      </c>
      <c r="AE10" s="8">
        <f t="shared" si="1"/>
        <v>735</v>
      </c>
      <c r="AF10" s="12">
        <f t="shared" si="2"/>
        <v>2788.1800000000003</v>
      </c>
      <c r="AG10" s="15">
        <v>5.0000000000000001E-3</v>
      </c>
      <c r="AH10" s="8">
        <f t="shared" si="3"/>
        <v>13.940900000000001</v>
      </c>
      <c r="AI10" s="9">
        <f t="shared" si="0"/>
        <v>14</v>
      </c>
      <c r="AS10" s="16"/>
      <c r="AU10" s="17"/>
    </row>
    <row r="11" spans="1:47" s="1" customFormat="1" ht="42" customHeight="1">
      <c r="A11" s="7">
        <v>9</v>
      </c>
      <c r="B11" s="7" t="s">
        <v>62</v>
      </c>
      <c r="C11" s="7" t="s">
        <v>169</v>
      </c>
      <c r="D11" s="7" t="s">
        <v>92</v>
      </c>
      <c r="E11" s="7" t="s">
        <v>206</v>
      </c>
      <c r="F11" s="7" t="s">
        <v>94</v>
      </c>
      <c r="G11" s="7" t="s">
        <v>92</v>
      </c>
      <c r="H11" s="7" t="s">
        <v>170</v>
      </c>
      <c r="I11" s="7" t="s">
        <v>92</v>
      </c>
      <c r="J11" s="7" t="s">
        <v>92</v>
      </c>
      <c r="K11" s="7" t="s">
        <v>96</v>
      </c>
      <c r="L11" s="7" t="s">
        <v>97</v>
      </c>
      <c r="M11" s="7" t="s">
        <v>207</v>
      </c>
      <c r="N11" s="7" t="s">
        <v>208</v>
      </c>
      <c r="O11" s="7" t="s">
        <v>209</v>
      </c>
      <c r="P11" s="7" t="s">
        <v>210</v>
      </c>
      <c r="Q11" s="7" t="s">
        <v>211</v>
      </c>
      <c r="R11" s="7" t="s">
        <v>212</v>
      </c>
      <c r="S11" s="7" t="s">
        <v>213</v>
      </c>
      <c r="T11" s="7" t="s">
        <v>92</v>
      </c>
      <c r="U11" s="7" t="s">
        <v>214</v>
      </c>
      <c r="V11" s="7" t="s">
        <v>215</v>
      </c>
      <c r="W11" s="7" t="s">
        <v>216</v>
      </c>
      <c r="X11" s="7" t="s">
        <v>217</v>
      </c>
      <c r="Y11" s="7" t="s">
        <v>218</v>
      </c>
      <c r="Z11" s="7" t="s">
        <v>219</v>
      </c>
      <c r="AA11" s="7" t="s">
        <v>220</v>
      </c>
      <c r="AB11" s="7" t="s">
        <v>92</v>
      </c>
      <c r="AC11" s="7" t="s">
        <v>221</v>
      </c>
      <c r="AD11" s="7" t="s">
        <v>222</v>
      </c>
      <c r="AE11" s="7">
        <f t="shared" si="1"/>
        <v>735</v>
      </c>
      <c r="AF11" s="7">
        <f t="shared" si="2"/>
        <v>2925.33</v>
      </c>
      <c r="AG11" s="14">
        <v>5.0000000000000001E-3</v>
      </c>
      <c r="AH11" s="7">
        <f t="shared" si="3"/>
        <v>14.62665</v>
      </c>
      <c r="AI11" s="9">
        <f t="shared" si="0"/>
        <v>15</v>
      </c>
    </row>
    <row r="12" spans="1:47" s="1" customFormat="1" ht="42" customHeight="1">
      <c r="A12" s="7">
        <v>10</v>
      </c>
      <c r="B12" s="7" t="s">
        <v>64</v>
      </c>
      <c r="C12" s="7" t="s">
        <v>151</v>
      </c>
      <c r="D12" s="7" t="s">
        <v>92</v>
      </c>
      <c r="E12" s="7" t="s">
        <v>188</v>
      </c>
      <c r="F12" s="7" t="s">
        <v>116</v>
      </c>
      <c r="G12" s="7" t="s">
        <v>92</v>
      </c>
      <c r="H12" s="7" t="s">
        <v>152</v>
      </c>
      <c r="I12" s="7" t="s">
        <v>92</v>
      </c>
      <c r="J12" s="7" t="s">
        <v>92</v>
      </c>
      <c r="K12" s="7" t="s">
        <v>96</v>
      </c>
      <c r="L12" s="7" t="s">
        <v>97</v>
      </c>
      <c r="M12" s="7" t="s">
        <v>223</v>
      </c>
      <c r="N12" s="7" t="s">
        <v>224</v>
      </c>
      <c r="O12" s="7" t="s">
        <v>225</v>
      </c>
      <c r="P12" s="7" t="s">
        <v>226</v>
      </c>
      <c r="Q12" s="7" t="s">
        <v>227</v>
      </c>
      <c r="R12" s="7" t="s">
        <v>228</v>
      </c>
      <c r="S12" s="7" t="s">
        <v>229</v>
      </c>
      <c r="T12" s="7" t="s">
        <v>92</v>
      </c>
      <c r="U12" s="7" t="s">
        <v>230</v>
      </c>
      <c r="V12" s="7" t="s">
        <v>231</v>
      </c>
      <c r="W12" s="7" t="s">
        <v>232</v>
      </c>
      <c r="X12" s="7" t="s">
        <v>233</v>
      </c>
      <c r="Y12" s="7" t="s">
        <v>234</v>
      </c>
      <c r="Z12" s="7" t="s">
        <v>235</v>
      </c>
      <c r="AA12" s="7" t="s">
        <v>236</v>
      </c>
      <c r="AB12" s="7" t="s">
        <v>92</v>
      </c>
      <c r="AC12" s="7" t="s">
        <v>237</v>
      </c>
      <c r="AD12" s="7" t="s">
        <v>238</v>
      </c>
      <c r="AE12" s="7">
        <f t="shared" si="1"/>
        <v>785</v>
      </c>
      <c r="AF12" s="7">
        <f t="shared" si="2"/>
        <v>3666.76</v>
      </c>
      <c r="AG12" s="14">
        <v>0.01</v>
      </c>
      <c r="AH12" s="7">
        <f t="shared" si="3"/>
        <v>36.6676</v>
      </c>
      <c r="AI12" s="9">
        <f t="shared" si="0"/>
        <v>37</v>
      </c>
    </row>
    <row r="13" spans="1:47" s="1" customFormat="1" ht="42" customHeight="1">
      <c r="A13" s="7">
        <v>11</v>
      </c>
      <c r="B13" s="7" t="s">
        <v>66</v>
      </c>
      <c r="C13" s="7">
        <v>2200</v>
      </c>
      <c r="D13" s="7" t="s">
        <v>92</v>
      </c>
      <c r="E13" s="7" t="s">
        <v>93</v>
      </c>
      <c r="F13" s="7" t="s">
        <v>116</v>
      </c>
      <c r="G13" s="7" t="s">
        <v>92</v>
      </c>
      <c r="H13" s="7" t="s">
        <v>135</v>
      </c>
      <c r="I13" s="7" t="s">
        <v>92</v>
      </c>
      <c r="J13" s="7" t="s">
        <v>92</v>
      </c>
      <c r="K13" s="7" t="s">
        <v>96</v>
      </c>
      <c r="L13" s="7" t="s">
        <v>97</v>
      </c>
      <c r="M13" s="7" t="s">
        <v>239</v>
      </c>
      <c r="N13" s="7" t="s">
        <v>240</v>
      </c>
      <c r="O13" s="7" t="s">
        <v>241</v>
      </c>
      <c r="P13" s="7" t="s">
        <v>242</v>
      </c>
      <c r="Q13" s="7" t="s">
        <v>243</v>
      </c>
      <c r="R13" s="7" t="s">
        <v>244</v>
      </c>
      <c r="S13" s="7" t="s">
        <v>245</v>
      </c>
      <c r="T13" s="7" t="s">
        <v>92</v>
      </c>
      <c r="U13" s="7" t="s">
        <v>246</v>
      </c>
      <c r="V13" s="7" t="s">
        <v>247</v>
      </c>
      <c r="W13" s="7" t="s">
        <v>248</v>
      </c>
      <c r="X13" s="7" t="s">
        <v>249</v>
      </c>
      <c r="Y13" s="7" t="s">
        <v>250</v>
      </c>
      <c r="Z13" s="7" t="s">
        <v>251</v>
      </c>
      <c r="AA13" s="7" t="s">
        <v>252</v>
      </c>
      <c r="AB13" s="7" t="s">
        <v>92</v>
      </c>
      <c r="AC13" s="7" t="s">
        <v>253</v>
      </c>
      <c r="AD13" s="7">
        <v>4597.92</v>
      </c>
      <c r="AE13" s="7">
        <f t="shared" si="1"/>
        <v>785</v>
      </c>
      <c r="AF13" s="7">
        <f t="shared" si="2"/>
        <v>3812.92</v>
      </c>
      <c r="AG13" s="14">
        <v>0.01</v>
      </c>
      <c r="AH13" s="7">
        <f t="shared" si="3"/>
        <v>38.129200000000004</v>
      </c>
      <c r="AI13" s="9">
        <f t="shared" si="0"/>
        <v>38</v>
      </c>
    </row>
  </sheetData>
  <mergeCells count="1">
    <mergeCell ref="A1:AI1"/>
  </mergeCells>
  <phoneticPr fontId="17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1-3月</vt:lpstr>
      <vt:lpstr>4-6月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2020-06-08T09:20:00Z</dcterms:created>
  <dcterms:modified xsi:type="dcterms:W3CDTF">2020-06-12T01:26:36Z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