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开标记录\"/>
    </mc:Choice>
  </mc:AlternateContent>
  <bookViews>
    <workbookView xWindow="0" yWindow="0" windowWidth="23040" windowHeight="9360" activeTab="1"/>
  </bookViews>
  <sheets>
    <sheet name="一信封开标记录" sheetId="1" r:id="rId1"/>
    <sheet name="二信封开标记录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  <c r="E9" i="2"/>
  <c r="C9" i="2"/>
  <c r="B9" i="2"/>
  <c r="E8" i="2"/>
  <c r="G8" i="2" s="1"/>
  <c r="C8" i="2"/>
  <c r="B8" i="2"/>
  <c r="G7" i="2"/>
  <c r="F7" i="2"/>
  <c r="E7" i="2"/>
  <c r="C7" i="2"/>
  <c r="B7" i="2"/>
  <c r="G6" i="2"/>
  <c r="E6" i="2"/>
  <c r="F6" i="2" s="1"/>
  <c r="C6" i="2"/>
  <c r="B6" i="2"/>
  <c r="F8" i="2" l="1"/>
  <c r="I9" i="2" s="1"/>
  <c r="J9" i="2" s="1"/>
  <c r="H8" i="2" l="1"/>
  <c r="H9" i="2"/>
  <c r="H6" i="2"/>
  <c r="H7" i="2"/>
  <c r="I8" i="2"/>
  <c r="J8" i="2" s="1"/>
  <c r="I7" i="2"/>
  <c r="J7" i="2" s="1"/>
  <c r="I6" i="2"/>
  <c r="J6" i="2" s="1"/>
  <c r="K9" i="2" l="1"/>
  <c r="L9" i="2" s="1"/>
  <c r="M9" i="2" s="1"/>
  <c r="N9" i="2" s="1"/>
  <c r="K7" i="2"/>
  <c r="L7" i="2" s="1"/>
  <c r="M7" i="2" s="1"/>
  <c r="N7" i="2" s="1"/>
  <c r="K6" i="2"/>
  <c r="K8" i="2"/>
  <c r="L8" i="2" s="1"/>
  <c r="M8" i="2" s="1"/>
  <c r="N8" i="2" s="1"/>
  <c r="O4" i="2" l="1"/>
  <c r="L6" i="2"/>
  <c r="M6" i="2" s="1"/>
  <c r="N6" i="2" s="1"/>
</calcChain>
</file>

<file path=xl/sharedStrings.xml><?xml version="1.0" encoding="utf-8"?>
<sst xmlns="http://schemas.openxmlformats.org/spreadsheetml/2006/main" count="76" uniqueCount="60">
  <si>
    <t>表二-1 第一信封（商务及技术文件）开标记录（监理标段）</t>
  </si>
  <si>
    <t>招标项目编号：G1506221506002016001</t>
  </si>
  <si>
    <t>招标项目名称：准格尔旗魏家峁镇、龙口镇通村公路工程</t>
  </si>
  <si>
    <t>标段（包）编号：G1506221506002016001002</t>
  </si>
  <si>
    <t>标段（包）名称：监理标段</t>
  </si>
  <si>
    <t>开标地点：准格尔旗公共资源交易中心开标二室</t>
  </si>
  <si>
    <t>开标时间：2019年06月10日09时30分</t>
  </si>
  <si>
    <t>招标人：准格尔旗交通运输局</t>
  </si>
  <si>
    <t>招标代理机构：内蒙古丰凯工程项目管理有限责任公司</t>
  </si>
  <si>
    <t>序号</t>
  </si>
  <si>
    <t>评审
序号</t>
  </si>
  <si>
    <t>投标人名称</t>
  </si>
  <si>
    <t>投标保证金缴纳状态</t>
  </si>
  <si>
    <t>服务期
（日历天）</t>
  </si>
  <si>
    <t>质量承诺</t>
  </si>
  <si>
    <t>总监理
工程师</t>
  </si>
  <si>
    <t>总监资格
或职称</t>
  </si>
  <si>
    <t>投标人代表签名</t>
  </si>
  <si>
    <t>J1</t>
  </si>
  <si>
    <t>内蒙古锦誉交通咨询服务有限公司</t>
  </si>
  <si>
    <t>已缴纳</t>
  </si>
  <si>
    <t>合格</t>
  </si>
  <si>
    <t>武文斌</t>
  </si>
  <si>
    <t>高级工程师
国家级监理工程师</t>
  </si>
  <si>
    <t>J2</t>
  </si>
  <si>
    <t>河北德鑫工程监理咨询有限公司</t>
  </si>
  <si>
    <t>赵全胜</t>
  </si>
  <si>
    <t>高级工程师</t>
  </si>
  <si>
    <t>J3</t>
  </si>
  <si>
    <t>内蒙古华讯工程咨询监理有限责任公司</t>
  </si>
  <si>
    <t>焦山锁</t>
  </si>
  <si>
    <t>高级工程师
交通运输部监理工程师</t>
  </si>
  <si>
    <t>J4</t>
  </si>
  <si>
    <t>鄂尔多斯市公路工程监理所</t>
  </si>
  <si>
    <t>罗怀东</t>
  </si>
  <si>
    <t>J6</t>
  </si>
  <si>
    <t>包头市立信监理咨询有限责任公司</t>
  </si>
  <si>
    <t>105+24个月</t>
  </si>
  <si>
    <t>司红庆</t>
  </si>
  <si>
    <t>J9</t>
  </si>
  <si>
    <t>内蒙古鼎誉工程管理服务有限公司</t>
  </si>
  <si>
    <t>宋峰</t>
  </si>
  <si>
    <t>表二-1 第二信封（报价文件）开标记录（监理标段）</t>
  </si>
  <si>
    <t>招标控制价（元）</t>
  </si>
  <si>
    <t>评标基准价（元）</t>
  </si>
  <si>
    <t>接收文件序号</t>
  </si>
  <si>
    <t>投标报价（元）</t>
  </si>
  <si>
    <t>有效性
核查情况</t>
  </si>
  <si>
    <t>有效投标报价（元）</t>
  </si>
  <si>
    <t>小于等于5家</t>
  </si>
  <si>
    <t>大于5家</t>
  </si>
  <si>
    <t>是否参与评标基准价的计算</t>
  </si>
  <si>
    <t>参与计算评标基准价的报价</t>
  </si>
  <si>
    <t>评标基准价 （元）</t>
  </si>
  <si>
    <t>偏差率(%)</t>
  </si>
  <si>
    <t>增减分</t>
  </si>
  <si>
    <t>报价得分</t>
  </si>
  <si>
    <t>法定代表人或                           授权委托人签字确认</t>
  </si>
  <si>
    <t>招标人代表签字：
监督人签字：</t>
  </si>
  <si>
    <t>项目名称：准格尔旗魏家峁镇、龙口镇通村公路工程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</si>
</sst>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000_ "/>
  </numFmts>
  <fonts count="15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Tahoma"/>
      <family val="2"/>
    </font>
    <font>
      <b/>
      <sz val="11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1" applyNumberFormat="1" applyFont="1" applyFill="1" applyBorder="1" applyAlignment="1" applyProtection="1">
      <alignment horizontal="center" vertical="center" wrapText="1"/>
    </xf>
    <xf numFmtId="177" fontId="12" fillId="0" borderId="1" xfId="1" applyNumberFormat="1" applyFont="1" applyFill="1" applyBorder="1" applyAlignment="1" applyProtection="1">
      <alignment horizontal="center" vertical="center" wrapText="1"/>
    </xf>
    <xf numFmtId="177" fontId="11" fillId="0" borderId="1" xfId="1" applyNumberFormat="1" applyFont="1" applyFill="1" applyBorder="1" applyAlignment="1" applyProtection="1">
      <alignment horizontal="center" vertical="center" wrapText="1"/>
    </xf>
    <xf numFmtId="178" fontId="11" fillId="0" borderId="1" xfId="1" applyNumberFormat="1" applyFont="1" applyFill="1" applyBorder="1" applyAlignment="1" applyProtection="1">
      <alignment horizontal="center" vertical="center" wrapText="1"/>
    </xf>
    <xf numFmtId="178" fontId="11" fillId="0" borderId="2" xfId="1" applyNumberFormat="1" applyFont="1" applyFill="1" applyBorder="1" applyAlignment="1" applyProtection="1">
      <alignment horizontal="center" vertical="center" wrapText="1"/>
    </xf>
    <xf numFmtId="178" fontId="12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4"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3"/>
        </patternFill>
      </fill>
    </dxf>
    <dxf>
      <fill>
        <patternFill patternType="solid">
          <fgColor indexed="10"/>
          <bgColor indexed="10"/>
        </patternFill>
      </fill>
    </dxf>
    <dxf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934;&#26684;&#23572;&#26071;&#20132;&#36890;&#36816;&#36755;&#23616;\6FKSG2019-106&#39759;&#23478;&#23745;&#38215;&#12289;&#40857;&#21475;&#38215;&#36890;&#26449;&#20844;&#36335;&#24037;&#31243;\&#35780;&#26631;&#25253;&#21578;\J6&#30417;&#29702;&#26631;&#27573;--&#39759;&#23478;&#23745;&#38215;&#12289;&#40857;&#21475;&#38215;&#36890;&#26449;&#20844;&#36335;&#24037;&#31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皮"/>
      <sheetName val="目录"/>
      <sheetName val="表一 基本信息"/>
      <sheetName val="表二 第一信封开标记录"/>
      <sheetName val="表三 评标委员会签到表"/>
      <sheetName val="表四 评委对照表"/>
      <sheetName val="表五 未通过第一信封名单及原因"/>
      <sheetName val="表六 技术部分初步评审表"/>
      <sheetName val="表七 技术部分详细评审"/>
      <sheetName val="表八 商务部分初步评审"/>
      <sheetName val="表八-2 商务部分初步评审（续）"/>
      <sheetName val="表九 商务部分详细评审表"/>
      <sheetName val="表十  通过第一信封名单"/>
      <sheetName val="表十一退还第二信封"/>
      <sheetName val="表十二 第二信封初步评审"/>
      <sheetName val="表二-1  第二信封开标记录"/>
      <sheetName val="表十三报价得分"/>
      <sheetName val="表十四 汇总表"/>
      <sheetName val="表十五 暗标编号对照表"/>
      <sheetName val="表十六 问题澄清通知"/>
      <sheetName val="表十七  问题的澄清"/>
      <sheetName val="表十八 补充说明"/>
      <sheetName val="附件一  招标人签到表"/>
      <sheetName val="附件一-2  招标人签到表 (第二信封)"/>
      <sheetName val="附件二 投标人签到表"/>
      <sheetName val="附件三-1 密封情况确认表"/>
      <sheetName val="附件三-2密封柜完好"/>
      <sheetName val="附件三-3第二信封密封柜及钥匙"/>
      <sheetName val="附件四 初步评审记录表"/>
      <sheetName val="附件五 技术部分评审情况表"/>
      <sheetName val="附件七 原件核实表"/>
      <sheetName val="清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J3</v>
          </cell>
          <cell r="C3" t="str">
            <v>内蒙古华讯工程咨询监理有限责任公司</v>
          </cell>
        </row>
        <row r="4">
          <cell r="B4" t="str">
            <v>J4</v>
          </cell>
          <cell r="C4" t="str">
            <v>鄂尔多斯市公路工程监理所</v>
          </cell>
        </row>
        <row r="5">
          <cell r="B5" t="str">
            <v>J6</v>
          </cell>
          <cell r="C5" t="str">
            <v>包头市立信监理咨询有限责任公司</v>
          </cell>
        </row>
        <row r="6">
          <cell r="B6" t="str">
            <v>J9</v>
          </cell>
          <cell r="C6" t="str">
            <v>内蒙古鼎誉工程管理服务有限公司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XFD1048576"/>
    </sheetView>
  </sheetViews>
  <sheetFormatPr defaultColWidth="9" defaultRowHeight="14.4"/>
  <cols>
    <col min="1" max="1" width="5.44140625" customWidth="1"/>
    <col min="2" max="2" width="5.6640625" customWidth="1"/>
    <col min="3" max="3" width="37.109375" customWidth="1"/>
    <col min="4" max="4" width="10.88671875" customWidth="1"/>
    <col min="5" max="5" width="11" customWidth="1"/>
    <col min="6" max="6" width="10.5546875" customWidth="1"/>
    <col min="7" max="7" width="8.6640625" customWidth="1"/>
    <col min="8" max="8" width="22.44140625" customWidth="1"/>
    <col min="9" max="9" width="14.88671875" customWidth="1"/>
  </cols>
  <sheetData>
    <row r="1" spans="1:9" ht="28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3"/>
      <c r="C2" s="3"/>
      <c r="D2" s="4"/>
      <c r="E2" s="5" t="s">
        <v>2</v>
      </c>
      <c r="F2" s="6"/>
      <c r="G2" s="6"/>
      <c r="H2" s="6"/>
      <c r="I2" s="7"/>
    </row>
    <row r="3" spans="1:9">
      <c r="A3" s="2" t="s">
        <v>3</v>
      </c>
      <c r="B3" s="3"/>
      <c r="C3" s="3"/>
      <c r="D3" s="4"/>
      <c r="E3" s="5" t="s">
        <v>4</v>
      </c>
      <c r="F3" s="6"/>
      <c r="G3" s="6"/>
      <c r="H3" s="6"/>
      <c r="I3" s="7"/>
    </row>
    <row r="4" spans="1:9">
      <c r="A4" s="2" t="s">
        <v>5</v>
      </c>
      <c r="B4" s="3"/>
      <c r="C4" s="3"/>
      <c r="D4" s="4"/>
      <c r="E4" s="5" t="s">
        <v>6</v>
      </c>
      <c r="F4" s="6"/>
      <c r="G4" s="6"/>
      <c r="H4" s="6"/>
      <c r="I4" s="7"/>
    </row>
    <row r="5" spans="1:9">
      <c r="A5" s="2" t="s">
        <v>7</v>
      </c>
      <c r="B5" s="3"/>
      <c r="C5" s="3"/>
      <c r="D5" s="4"/>
      <c r="E5" s="5" t="s">
        <v>8</v>
      </c>
      <c r="F5" s="6"/>
      <c r="G5" s="6"/>
      <c r="H5" s="6"/>
      <c r="I5" s="7"/>
    </row>
    <row r="6" spans="1:9" ht="43.2">
      <c r="A6" s="8" t="s">
        <v>9</v>
      </c>
      <c r="B6" s="8" t="s">
        <v>10</v>
      </c>
      <c r="C6" s="8" t="s">
        <v>11</v>
      </c>
      <c r="D6" s="9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</row>
    <row r="7" spans="1:9" ht="28.8">
      <c r="A7" s="8">
        <v>1</v>
      </c>
      <c r="B7" s="10" t="s">
        <v>18</v>
      </c>
      <c r="C7" s="11" t="s">
        <v>19</v>
      </c>
      <c r="D7" s="8" t="s">
        <v>20</v>
      </c>
      <c r="E7" s="8">
        <v>105</v>
      </c>
      <c r="F7" s="8" t="s">
        <v>21</v>
      </c>
      <c r="G7" s="8" t="s">
        <v>22</v>
      </c>
      <c r="H7" s="8" t="s">
        <v>23</v>
      </c>
      <c r="I7" s="8"/>
    </row>
    <row r="8" spans="1:9">
      <c r="A8" s="8">
        <v>2</v>
      </c>
      <c r="B8" s="10" t="s">
        <v>24</v>
      </c>
      <c r="C8" s="11" t="s">
        <v>25</v>
      </c>
      <c r="D8" s="8" t="s">
        <v>20</v>
      </c>
      <c r="E8" s="8">
        <v>105</v>
      </c>
      <c r="F8" s="8" t="s">
        <v>21</v>
      </c>
      <c r="G8" s="8" t="s">
        <v>26</v>
      </c>
      <c r="H8" s="8" t="s">
        <v>27</v>
      </c>
      <c r="I8" s="8"/>
    </row>
    <row r="9" spans="1:9" ht="28.8">
      <c r="A9" s="8">
        <v>3</v>
      </c>
      <c r="B9" s="10" t="s">
        <v>28</v>
      </c>
      <c r="C9" s="11" t="s">
        <v>29</v>
      </c>
      <c r="D9" s="8" t="s">
        <v>20</v>
      </c>
      <c r="E9" s="8">
        <v>105</v>
      </c>
      <c r="F9" s="8" t="s">
        <v>21</v>
      </c>
      <c r="G9" s="8" t="s">
        <v>30</v>
      </c>
      <c r="H9" s="8" t="s">
        <v>31</v>
      </c>
      <c r="I9" s="8"/>
    </row>
    <row r="10" spans="1:9">
      <c r="A10" s="8">
        <v>4</v>
      </c>
      <c r="B10" s="10" t="s">
        <v>32</v>
      </c>
      <c r="C10" s="11" t="s">
        <v>33</v>
      </c>
      <c r="D10" s="8" t="s">
        <v>20</v>
      </c>
      <c r="E10" s="8">
        <v>105</v>
      </c>
      <c r="F10" s="8" t="s">
        <v>21</v>
      </c>
      <c r="G10" s="8" t="s">
        <v>34</v>
      </c>
      <c r="H10" s="8" t="s">
        <v>27</v>
      </c>
      <c r="I10" s="8"/>
    </row>
    <row r="11" spans="1:9" ht="28.8">
      <c r="A11" s="8">
        <v>5</v>
      </c>
      <c r="B11" s="10" t="s">
        <v>35</v>
      </c>
      <c r="C11" s="11" t="s">
        <v>36</v>
      </c>
      <c r="D11" s="8" t="s">
        <v>20</v>
      </c>
      <c r="E11" s="8" t="s">
        <v>37</v>
      </c>
      <c r="F11" s="8" t="s">
        <v>21</v>
      </c>
      <c r="G11" s="12" t="s">
        <v>38</v>
      </c>
      <c r="H11" s="8" t="s">
        <v>27</v>
      </c>
      <c r="I11" s="13"/>
    </row>
    <row r="12" spans="1:9" ht="28.8">
      <c r="A12" s="8">
        <v>6</v>
      </c>
      <c r="B12" s="10" t="s">
        <v>39</v>
      </c>
      <c r="C12" s="11" t="s">
        <v>40</v>
      </c>
      <c r="D12" s="8" t="s">
        <v>20</v>
      </c>
      <c r="E12" s="12">
        <v>105</v>
      </c>
      <c r="F12" s="12" t="s">
        <v>21</v>
      </c>
      <c r="G12" s="12" t="s">
        <v>41</v>
      </c>
      <c r="H12" s="8" t="s">
        <v>23</v>
      </c>
      <c r="I12" s="13"/>
    </row>
  </sheetData>
  <mergeCells count="9">
    <mergeCell ref="A5:D5"/>
    <mergeCell ref="E5:I5"/>
    <mergeCell ref="A1:I1"/>
    <mergeCell ref="A2:D2"/>
    <mergeCell ref="E2:I2"/>
    <mergeCell ref="A3:D3"/>
    <mergeCell ref="E3:I3"/>
    <mergeCell ref="A4:D4"/>
    <mergeCell ref="E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A2" sqref="A2:P2"/>
    </sheetView>
  </sheetViews>
  <sheetFormatPr defaultColWidth="10" defaultRowHeight="15"/>
  <cols>
    <col min="1" max="1" width="6.109375" style="49" customWidth="1"/>
    <col min="2" max="2" width="6.5546875" style="49" customWidth="1"/>
    <col min="3" max="3" width="46.88671875" style="16" customWidth="1"/>
    <col min="4" max="4" width="16" style="45" customWidth="1"/>
    <col min="5" max="5" width="13.33203125" style="16" customWidth="1"/>
    <col min="6" max="10" width="18.21875" style="16" hidden="1" customWidth="1"/>
    <col min="11" max="13" width="18.21875" style="46" hidden="1" customWidth="1"/>
    <col min="14" max="14" width="20.6640625" style="16" customWidth="1"/>
    <col min="15" max="15" width="8.5546875" style="16" customWidth="1"/>
    <col min="16" max="16" width="15.88671875" style="16" customWidth="1"/>
    <col min="17" max="16384" width="10" style="16"/>
  </cols>
  <sheetData>
    <row r="1" spans="1:16" ht="28.2">
      <c r="A1" s="14" t="s">
        <v>42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.6">
      <c r="A2" s="17" t="s">
        <v>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15.6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5.6">
      <c r="A4" s="23" t="s">
        <v>43</v>
      </c>
      <c r="B4" s="23"/>
      <c r="C4" s="23"/>
      <c r="D4" s="24">
        <v>278108</v>
      </c>
      <c r="E4" s="25"/>
      <c r="F4" s="26"/>
      <c r="G4" s="26"/>
      <c r="H4" s="26"/>
      <c r="I4" s="26"/>
      <c r="J4" s="26"/>
      <c r="K4" s="26"/>
      <c r="L4" s="27"/>
      <c r="M4" s="28"/>
      <c r="N4" s="27" t="s">
        <v>44</v>
      </c>
      <c r="O4" s="15">
        <f>IF(D6="","",K6)</f>
        <v>264636</v>
      </c>
      <c r="P4" s="15"/>
    </row>
    <row r="5" spans="1:16" ht="36">
      <c r="A5" s="29" t="s">
        <v>9</v>
      </c>
      <c r="B5" s="30" t="s">
        <v>45</v>
      </c>
      <c r="C5" s="31" t="s">
        <v>11</v>
      </c>
      <c r="D5" s="32" t="s">
        <v>46</v>
      </c>
      <c r="E5" s="31" t="s">
        <v>47</v>
      </c>
      <c r="F5" s="27" t="s">
        <v>48</v>
      </c>
      <c r="G5" s="27" t="s">
        <v>49</v>
      </c>
      <c r="H5" s="27" t="s">
        <v>50</v>
      </c>
      <c r="I5" s="27" t="s">
        <v>51</v>
      </c>
      <c r="J5" s="27" t="s">
        <v>52</v>
      </c>
      <c r="K5" s="27" t="s">
        <v>53</v>
      </c>
      <c r="L5" s="27" t="s">
        <v>54</v>
      </c>
      <c r="M5" s="33" t="s">
        <v>55</v>
      </c>
      <c r="N5" s="27" t="s">
        <v>56</v>
      </c>
      <c r="O5" s="34" t="s">
        <v>57</v>
      </c>
      <c r="P5" s="34"/>
    </row>
    <row r="6" spans="1:16" ht="15.6">
      <c r="A6" s="29">
        <v>1</v>
      </c>
      <c r="B6" s="35" t="str">
        <f>'[1]表十  通过第一信封名单'!B3</f>
        <v>J3</v>
      </c>
      <c r="C6" s="35" t="str">
        <f>'[1]表十  通过第一信封名单'!C3</f>
        <v>内蒙古华讯工程咨询监理有限责任公司</v>
      </c>
      <c r="D6" s="36">
        <v>264203</v>
      </c>
      <c r="E6" s="37" t="str">
        <f>IF(D6="","",IF(D6&lt;=$D$4,"有效","无效/超出上限"))</f>
        <v>有效</v>
      </c>
      <c r="F6" s="38">
        <f t="shared" ref="F6:F9" si="0">IF(E6="有效",D6,"")</f>
        <v>264203</v>
      </c>
      <c r="G6" s="38" t="str">
        <f t="shared" ref="G6:G9" si="1">IF(E6="有效","参与",IF(D6="","","不参与"))</f>
        <v>参与</v>
      </c>
      <c r="H6" s="38" t="str">
        <f t="shared" ref="H6:H9" si="2">IF(D6="","",IF(OR(F6=MAX($F$6:$F$9),F6=MIN($F$6:$F$9),E6="无效/超出上限"),"不参与","参与"))</f>
        <v>参与</v>
      </c>
      <c r="I6" s="39" t="str">
        <f t="shared" ref="I6:I9" si="3">IF(D6="","",IF(COUNT($F$6:$F$907)&lt;=5,G6,IF(COUNT($F$6:$F$907)&gt;5,H6)))</f>
        <v>参与</v>
      </c>
      <c r="J6" s="40">
        <f t="shared" ref="J6:J9" si="4">IF(I6="不参与","",F6)</f>
        <v>264203</v>
      </c>
      <c r="K6" s="40">
        <f t="shared" ref="K6:K9" si="5">ROUND(AVERAGE($J$6:$J$908),0)</f>
        <v>264636</v>
      </c>
      <c r="L6" s="41">
        <f t="shared" ref="L6:L9" si="6">IF(F6="","",ROUND((F6-K6)/K6*100,4))</f>
        <v>-0.1636</v>
      </c>
      <c r="M6" s="42">
        <f t="shared" ref="M6:M9" si="7">IF(F6="","",IF(L6&gt;0,(-L6*0.4),(L6*0.2)))</f>
        <v>-3.2719999999999999E-2</v>
      </c>
      <c r="N6" s="43">
        <f t="shared" ref="N6:N9" si="8">IF(F6="","",10+M6)</f>
        <v>9.9672800000000006</v>
      </c>
      <c r="O6" s="34"/>
      <c r="P6" s="34"/>
    </row>
    <row r="7" spans="1:16" ht="15.6">
      <c r="A7" s="29">
        <v>2</v>
      </c>
      <c r="B7" s="35" t="str">
        <f>'[1]表十  通过第一信封名单'!B4</f>
        <v>J4</v>
      </c>
      <c r="C7" s="35" t="str">
        <f>'[1]表十  通过第一信封名单'!C4</f>
        <v>鄂尔多斯市公路工程监理所</v>
      </c>
      <c r="D7" s="36">
        <v>264285</v>
      </c>
      <c r="E7" s="37" t="str">
        <f>IF(D7="","",IF(D7&lt;=$D$4,"有效","无效/超出上限"))</f>
        <v>有效</v>
      </c>
      <c r="F7" s="38">
        <f t="shared" si="0"/>
        <v>264285</v>
      </c>
      <c r="G7" s="38" t="str">
        <f t="shared" si="1"/>
        <v>参与</v>
      </c>
      <c r="H7" s="38" t="str">
        <f t="shared" si="2"/>
        <v>参与</v>
      </c>
      <c r="I7" s="39" t="str">
        <f t="shared" si="3"/>
        <v>参与</v>
      </c>
      <c r="J7" s="40">
        <f t="shared" si="4"/>
        <v>264285</v>
      </c>
      <c r="K7" s="40">
        <f t="shared" si="5"/>
        <v>264636</v>
      </c>
      <c r="L7" s="41">
        <f t="shared" si="6"/>
        <v>-0.1326</v>
      </c>
      <c r="M7" s="42">
        <f t="shared" si="7"/>
        <v>-2.6520000000000002E-2</v>
      </c>
      <c r="N7" s="43">
        <f t="shared" si="8"/>
        <v>9.9734800000000003</v>
      </c>
      <c r="O7" s="34"/>
      <c r="P7" s="34"/>
    </row>
    <row r="8" spans="1:16" ht="15.6">
      <c r="A8" s="29">
        <v>3</v>
      </c>
      <c r="B8" s="35" t="str">
        <f>'[1]表十  通过第一信封名单'!B5</f>
        <v>J6</v>
      </c>
      <c r="C8" s="35" t="str">
        <f>'[1]表十  通过第一信封名单'!C5</f>
        <v>包头市立信监理咨询有限责任公司</v>
      </c>
      <c r="D8" s="36">
        <v>265874</v>
      </c>
      <c r="E8" s="37" t="str">
        <f>IF(D8="","",IF(D8&lt;=$D$4,"有效","无效/超出上限"))</f>
        <v>有效</v>
      </c>
      <c r="F8" s="38">
        <f t="shared" si="0"/>
        <v>265874</v>
      </c>
      <c r="G8" s="38" t="str">
        <f t="shared" si="1"/>
        <v>参与</v>
      </c>
      <c r="H8" s="38" t="str">
        <f t="shared" si="2"/>
        <v>不参与</v>
      </c>
      <c r="I8" s="39" t="str">
        <f t="shared" si="3"/>
        <v>参与</v>
      </c>
      <c r="J8" s="40">
        <f t="shared" si="4"/>
        <v>265874</v>
      </c>
      <c r="K8" s="40">
        <f t="shared" si="5"/>
        <v>264636</v>
      </c>
      <c r="L8" s="41">
        <f t="shared" si="6"/>
        <v>0.46779999999999999</v>
      </c>
      <c r="M8" s="42">
        <f t="shared" si="7"/>
        <v>-0.18712000000000001</v>
      </c>
      <c r="N8" s="43">
        <f t="shared" si="8"/>
        <v>9.8128799999999998</v>
      </c>
      <c r="O8" s="34"/>
      <c r="P8" s="34"/>
    </row>
    <row r="9" spans="1:16" ht="15.6">
      <c r="A9" s="29">
        <v>4</v>
      </c>
      <c r="B9" s="35" t="str">
        <f>'[1]表十  通过第一信封名单'!B6</f>
        <v>J9</v>
      </c>
      <c r="C9" s="35" t="str">
        <f>'[1]表十  通过第一信封名单'!C6</f>
        <v>内蒙古鼎誉工程管理服务有限公司</v>
      </c>
      <c r="D9" s="36">
        <v>264180</v>
      </c>
      <c r="E9" s="37" t="str">
        <f>IF(D9="","",IF(D9&lt;=$D$4,"有效","无效/超出上限"))</f>
        <v>有效</v>
      </c>
      <c r="F9" s="38">
        <f t="shared" si="0"/>
        <v>264180</v>
      </c>
      <c r="G9" s="38" t="str">
        <f t="shared" si="1"/>
        <v>参与</v>
      </c>
      <c r="H9" s="38" t="str">
        <f t="shared" si="2"/>
        <v>不参与</v>
      </c>
      <c r="I9" s="39" t="str">
        <f t="shared" si="3"/>
        <v>参与</v>
      </c>
      <c r="J9" s="40">
        <f t="shared" si="4"/>
        <v>264180</v>
      </c>
      <c r="K9" s="40">
        <f t="shared" si="5"/>
        <v>264636</v>
      </c>
      <c r="L9" s="41">
        <f t="shared" si="6"/>
        <v>-0.17230000000000001</v>
      </c>
      <c r="M9" s="42">
        <f t="shared" si="7"/>
        <v>-3.4460000000000005E-2</v>
      </c>
      <c r="N9" s="43">
        <f t="shared" si="8"/>
        <v>9.9655400000000007</v>
      </c>
      <c r="O9" s="34"/>
      <c r="P9" s="34"/>
    </row>
    <row r="10" spans="1:16" ht="15.6">
      <c r="A10" s="44" t="s">
        <v>58</v>
      </c>
      <c r="B10" s="44"/>
      <c r="C10" s="44"/>
      <c r="N10" s="47"/>
      <c r="O10" s="48"/>
      <c r="P10" s="48"/>
    </row>
  </sheetData>
  <mergeCells count="12">
    <mergeCell ref="O6:P6"/>
    <mergeCell ref="O7:P7"/>
    <mergeCell ref="O8:P8"/>
    <mergeCell ref="O9:P9"/>
    <mergeCell ref="A10:C10"/>
    <mergeCell ref="O10:P10"/>
    <mergeCell ref="A1:P1"/>
    <mergeCell ref="A2:P2"/>
    <mergeCell ref="A4:C4"/>
    <mergeCell ref="D4:E4"/>
    <mergeCell ref="O4:P4"/>
    <mergeCell ref="O5:P5"/>
  </mergeCells>
  <phoneticPr fontId="2" type="noConversion"/>
  <conditionalFormatting sqref="E6:E9">
    <cfRule type="cellIs" dxfId="3" priority="1" stopIfTrue="1" operator="equal">
      <formula>"无效/超出上限"</formula>
    </cfRule>
  </conditionalFormatting>
  <conditionalFormatting sqref="G6:I9">
    <cfRule type="cellIs" dxfId="1" priority="2" stopIfTrue="1" operator="equal">
      <formula>"不参与"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一信封开标记录</vt:lpstr>
      <vt:lpstr>二信封开标记录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2019-06-17T04:13:25Z</dcterms:created>
  <dcterms:modified xsi:type="dcterms:W3CDTF">2019-06-17T04:14:33Z</dcterms:modified>
</cp:coreProperties>
</file>